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tabRatio="897" activeTab="7"/>
  </bookViews>
  <sheets>
    <sheet name="งบแสดงฐานะการเงิน" sheetId="1" r:id="rId1"/>
    <sheet name="ม.1" sheetId="2" r:id="rId2"/>
    <sheet name="ม.2" sheetId="3" r:id="rId3"/>
    <sheet name="ม.3" sheetId="4" r:id="rId4"/>
    <sheet name="ม.4" sheetId="5" r:id="rId5"/>
    <sheet name="ม.5" sheetId="6" r:id="rId6"/>
    <sheet name="ม.6" sheetId="7" r:id="rId7"/>
    <sheet name="ม.7" sheetId="8" r:id="rId8"/>
    <sheet name="ม.8" sheetId="9" r:id="rId9"/>
    <sheet name="ม.8.1" sheetId="10" r:id="rId10"/>
    <sheet name="ม8.2" sheetId="11" r:id="rId11"/>
    <sheet name="หมายเหตุ 1" sheetId="12" r:id="rId12"/>
    <sheet name="หมายเหตุ 2" sheetId="13" r:id="rId13"/>
    <sheet name="Sheet1" sheetId="14" r:id="rId14"/>
    <sheet name="Sheet2" sheetId="15" r:id="rId15"/>
  </sheets>
  <definedNames>
    <definedName name="_xlnm.Print_Area" localSheetId="0">'งบแสดงฐานะการเงิน'!$A$1:$F$44</definedName>
    <definedName name="_xlnm.Print_Area" localSheetId="3">'ม.3'!$A$1:$D$28</definedName>
    <definedName name="_xlnm.Print_Area" localSheetId="4">'ม.4'!$A$1:$D$35</definedName>
    <definedName name="_xlnm.Print_Area" localSheetId="5">'ม.5'!$A$1:$D$10</definedName>
    <definedName name="_xlnm.Print_Area" localSheetId="6">'ม.6'!$A$1:$F$74</definedName>
    <definedName name="_xlnm.Print_Area" localSheetId="8">'ม.8'!$A$1:$H$37</definedName>
    <definedName name="_xlnm.Print_Area" localSheetId="10">'ม8.2'!$A$1:$T$105</definedName>
    <definedName name="_xlnm.Print_Area" localSheetId="12">'หมายเหตุ 2'!$A$1:$C$34</definedName>
  </definedNames>
  <calcPr fullCalcOnLoad="1"/>
</workbook>
</file>

<file path=xl/sharedStrings.xml><?xml version="1.0" encoding="utf-8"?>
<sst xmlns="http://schemas.openxmlformats.org/spreadsheetml/2006/main" count="481" uniqueCount="346">
  <si>
    <t>ทรัพย์สิน</t>
  </si>
  <si>
    <t>หนี้สินและเงินสะสม</t>
  </si>
  <si>
    <t>รายจ่ายรอจ่าย</t>
  </si>
  <si>
    <t>เงินทุนสำรองเงินสะสม</t>
  </si>
  <si>
    <t>งบแสดงฐานะการเงิน</t>
  </si>
  <si>
    <t>หน่วย : บาท</t>
  </si>
  <si>
    <t>หมายเหตุ</t>
  </si>
  <si>
    <t>ทรัพย์สินตามงบทรัพย์สิน</t>
  </si>
  <si>
    <t>2</t>
  </si>
  <si>
    <t>3</t>
  </si>
  <si>
    <t>รวมทรัพย์สิน</t>
  </si>
  <si>
    <t>ทุนทรัพย์สิน</t>
  </si>
  <si>
    <t>1</t>
  </si>
  <si>
    <t>4</t>
  </si>
  <si>
    <t>เงินรับฝาก</t>
  </si>
  <si>
    <t>5</t>
  </si>
  <si>
    <t>รายจ่ายค้างจ่าย</t>
  </si>
  <si>
    <t>6</t>
  </si>
  <si>
    <t>7</t>
  </si>
  <si>
    <t>เงินสะสม</t>
  </si>
  <si>
    <t>รวมหนี้สินและเงินสะสม</t>
  </si>
  <si>
    <t>หมายเหตุประกอบงบการเงินเป็นส่วนหนึ่งของงบการเงินนี้</t>
  </si>
  <si>
    <t>หมายเหตุ  1</t>
  </si>
  <si>
    <t>งบทรัพย์สิน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</si>
  <si>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</si>
  <si>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</si>
  <si>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</si>
  <si>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</si>
  <si>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รวม</t>
  </si>
  <si>
    <t>หมายเหตุ  2</t>
  </si>
  <si>
    <t>หมายเหตุ  3</t>
  </si>
  <si>
    <t>เงินสด</t>
  </si>
  <si>
    <t>หมายเหตุประกอบงบแสดงฐานะการเงิน</t>
  </si>
  <si>
    <t>ก่อหนี้ผูกพัน</t>
  </si>
  <si>
    <t>เบิกจ่ายแล้ว</t>
  </si>
  <si>
    <t>คงเหลือ</t>
  </si>
  <si>
    <t>เงินประกันสัญญา</t>
  </si>
  <si>
    <t>หมวด/ประเภท</t>
  </si>
  <si>
    <t>ไม่ก่อหนี้ผูกพัน</t>
  </si>
  <si>
    <t>หน่วย :  บาท</t>
  </si>
  <si>
    <t>งบเงินสะสม</t>
  </si>
  <si>
    <t>บวก</t>
  </si>
  <si>
    <t>หัก</t>
  </si>
  <si>
    <t>รายรับจริงสูงกว่ารายจ่ายจริงหลังหักเงินทุนสำรองเงินสะสม</t>
  </si>
  <si>
    <t>จ่ายขาดเงินสะสม</t>
  </si>
  <si>
    <t>บริหารงาน</t>
  </si>
  <si>
    <t>การรักษา</t>
  </si>
  <si>
    <t>สร้างความ</t>
  </si>
  <si>
    <t>การศาสนา</t>
  </si>
  <si>
    <t>รายการ</t>
  </si>
  <si>
    <t>ประมาณการ</t>
  </si>
  <si>
    <t>ทั่วไป</t>
  </si>
  <si>
    <t>ความสงบ</t>
  </si>
  <si>
    <t>การศึกษา</t>
  </si>
  <si>
    <t>สาธารณสุข</t>
  </si>
  <si>
    <t>วัฒนธรรมและ</t>
  </si>
  <si>
    <t>งบกลาง</t>
  </si>
  <si>
    <t>ภายใน</t>
  </si>
  <si>
    <t>ของชุมชน</t>
  </si>
  <si>
    <t>นันทนาการ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</si>
  <si>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</si>
  <si>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</si>
  <si>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</si>
  <si>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</si>
  <si>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</si>
  <si>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</si>
  <si>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</si>
  <si>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</si>
  <si>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</si>
  <si>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</si>
  <si>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</si>
  <si>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รัฐบาลจัดสรรให้</t>
  </si>
  <si>
    <t>งบแสดงผลการดำเนินงานจ่ายจากเงินรายรับ</t>
  </si>
  <si>
    <t xml:space="preserve">หมายเหตุ 1  </t>
  </si>
  <si>
    <t>1.  ยานพาหนะและขนส่ง</t>
  </si>
  <si>
    <t>เงินสดและเงินฝากธนาคาร</t>
  </si>
  <si>
    <t>ก. อสังหาริมทรัพย์</t>
  </si>
  <si>
    <t>ข. สังหาริมทรัพย์</t>
  </si>
  <si>
    <t>ประเภททรัพย์สิน</t>
  </si>
  <si>
    <t>เงินฝากธนาคาร :-</t>
  </si>
  <si>
    <t>ออมทรัพย์</t>
  </si>
  <si>
    <t>เพื่อการเกษตรและสหกรณ์การเกษตร</t>
  </si>
  <si>
    <t>กรุงไทย จำกัด (มหาชน)</t>
  </si>
  <si>
    <t>หมายเหตุ  5</t>
  </si>
  <si>
    <t>รวมรายจ่าย</t>
  </si>
  <si>
    <t>รวมรายรับ</t>
  </si>
  <si>
    <t>ค่าครุภัณฑ์</t>
  </si>
  <si>
    <t>กระแสรายวัน</t>
  </si>
  <si>
    <t>หมวดค่าตอบแทน</t>
  </si>
  <si>
    <t>ค่าจ้างประจำ</t>
  </si>
  <si>
    <t>ค่าจ้างชั่วคราว</t>
  </si>
  <si>
    <t>หมายเหตุ 2</t>
  </si>
  <si>
    <t>ค่าที่ดินและสิ่งก่อสร้าง</t>
  </si>
  <si>
    <t>หมายเหตุ  6</t>
  </si>
  <si>
    <t>หมายเหตุ  7</t>
  </si>
  <si>
    <t>หมายเหตุ  8</t>
  </si>
  <si>
    <t>8.1</t>
  </si>
  <si>
    <t>เข็มแข็ง</t>
  </si>
  <si>
    <t xml:space="preserve">เงินเดือน </t>
  </si>
  <si>
    <t>ค่าครุภัณฑ์ (หมายเหตุ 1)</t>
  </si>
  <si>
    <t>เงินอุดหนุนทั่วไป</t>
  </si>
  <si>
    <t>รายรับจริงสูงกว่ารายจ่ายจริง</t>
  </si>
  <si>
    <t>ค่าที่ดินและสิ่งก่อสร้าง (หมายเหตุ2)</t>
  </si>
  <si>
    <t>รายรับสูงกว่ารายจ่ายจริง</t>
  </si>
  <si>
    <t>1. รายได้เทศบาล</t>
  </si>
  <si>
    <t>เคหะและชุมชน</t>
  </si>
  <si>
    <t>8</t>
  </si>
  <si>
    <t>ออมสิน</t>
  </si>
  <si>
    <t>ค่าใช้จ่ายในการจัดเก็บภาษีบำรุงท้องที่ 5 %</t>
  </si>
  <si>
    <t>เทศบาลตำบลวังชัย   อำเภอน้ำพอง  จังหวัดขอนแก่น</t>
  </si>
  <si>
    <t>ทรัพย์สินเกิดจากเงินกู้</t>
  </si>
  <si>
    <t>เจ้าหนี้เงินกู้</t>
  </si>
  <si>
    <t xml:space="preserve">    1. ที่ดิน</t>
  </si>
  <si>
    <t xml:space="preserve">    2. โรงฆ่าสัตว์</t>
  </si>
  <si>
    <t xml:space="preserve">    3. โรงฆ่าสัตว์</t>
  </si>
  <si>
    <t xml:space="preserve">    7. โรงเก็บพัสดุ</t>
  </si>
  <si>
    <t>2.  เครื่องมือเครื่องใช้และอุปกรณ์</t>
  </si>
  <si>
    <t xml:space="preserve">    ก. ในการดับเพลิง</t>
  </si>
  <si>
    <t xml:space="preserve">    ข. ในการโยธา</t>
  </si>
  <si>
    <t xml:space="preserve">    ค. ในการประชาสัมพันธ์</t>
  </si>
  <si>
    <t xml:space="preserve">    ง. ในการสาธารณสุข</t>
  </si>
  <si>
    <t xml:space="preserve">    จ. งานบ้านงานครัว</t>
  </si>
  <si>
    <t xml:space="preserve">    ฉ. อื่น ๆ</t>
  </si>
  <si>
    <t>3.  เครื่องใช้สำนักงาน</t>
  </si>
  <si>
    <t>3. เงินผู้อุทิศให้</t>
  </si>
  <si>
    <t>2. กรมการปกครอง</t>
  </si>
  <si>
    <t>ประจำ</t>
  </si>
  <si>
    <t xml:space="preserve">    1. อาคารตลาดสดเทศบาล</t>
  </si>
  <si>
    <t xml:space="preserve">    3. แนวรั้วฝังดิน</t>
  </si>
  <si>
    <t xml:space="preserve">    4. ผังบริเวณศูนย์เด็กเล็ก</t>
  </si>
  <si>
    <t xml:space="preserve">    5. แนวรั้วก่ออิฐ</t>
  </si>
  <si>
    <t xml:space="preserve">    ก. รถตักหน้า - ขุดหลัง</t>
  </si>
  <si>
    <t xml:space="preserve">    ข. รถบรรทุกกระบะ</t>
  </si>
  <si>
    <t>2.  ครุภัณฑ์ประจำศูนย์เด็กเล็ก</t>
  </si>
  <si>
    <t>1. เงินกู้เงินทุนส่งเสริมกิจการ</t>
  </si>
  <si>
    <t>หมายเหตุ 4</t>
  </si>
  <si>
    <t>เทศบาลตำบลวังชัย  อำเภอน้ำพอง  จังหวัดขอนแก่น</t>
  </si>
  <si>
    <t>เจ้าหนี้</t>
  </si>
  <si>
    <t>ชื่อเจ้าหนี้ /โครงการที่ขอกู้ / จำนวนเงินที่ขอกู้</t>
  </si>
  <si>
    <t>สัญญาเลขที่ /วันที่</t>
  </si>
  <si>
    <t>เงินต้นค้างชำระ</t>
  </si>
  <si>
    <t>ปีสิ้นสุดสัญญา</t>
  </si>
  <si>
    <t>เพื่อซื้อรถตักหน้า - ขุดหลัง</t>
  </si>
  <si>
    <t>15 มกราคม 2553</t>
  </si>
  <si>
    <t>จำนวนที่ขอกู้ 3,790,000.- บาท อัตราดอกเบี้ยร้อยละ -/ปี</t>
  </si>
  <si>
    <t>ผ่อนชำระ 10 งวดๆ ละ 379,000.- บาท</t>
  </si>
  <si>
    <t>เพื่อซื้อรถบรรทุกกระบะ</t>
  </si>
  <si>
    <t>ผ่อนชำระ 10 งวดๆ ละ 150,495.36 บาท</t>
  </si>
  <si>
    <t>เพื่อก่อสร้างและจัดซื้อวัสดุครุภัณฑ์โครงการต่าง ๆ</t>
  </si>
  <si>
    <t>เพื่อก่อสร้างโรงฆ่าสัตว์ จำนวนที่ขอกู้ 6,000,000.- บาท</t>
  </si>
  <si>
    <t>อัตราดอกเบี้ยเงินฝากประจำ 6 เดือน บวกร้อยละ 1.75/ปี</t>
  </si>
  <si>
    <t>ผ่อนชำระ 10 ปี ๆ ละไม่น้อยกว่า 670,000.- บาท ปีที่ 10 ชำระ</t>
  </si>
  <si>
    <t>เงินต้น 640,000.- บาท ให้ชำระดอกเบี้ยต่างหากทุกเดือน</t>
  </si>
  <si>
    <t>จำนวนที่ขอกู้ 7,795,682.- บาท อัตราดอกเบี้ยเงินฝาก</t>
  </si>
  <si>
    <t>การพานิชย์</t>
  </si>
  <si>
    <t>สังคมและ</t>
  </si>
  <si>
    <t>สงเตราะห์</t>
  </si>
  <si>
    <t>เผื่อเรียก</t>
  </si>
  <si>
    <t>สัญญากู้เงินประจำ</t>
  </si>
  <si>
    <t>(Term Loan)</t>
  </si>
  <si>
    <t>หมายเหตุ   ประกอบงบแสดงผลการดำเนินงานจ่ายจากเงินรายรับ</t>
  </si>
  <si>
    <t>หมายเหตุ  ประกอบงบแสดงผลการดำเนินงานจ่ายจากเงินรายรับ</t>
  </si>
  <si>
    <t>หมายเหตุ   ประกอบงบแสดงฐานะการเงิน</t>
  </si>
  <si>
    <t>การเกษตร</t>
  </si>
  <si>
    <r>
      <t>หัก</t>
    </r>
    <r>
      <rPr>
        <sz val="16"/>
        <rFont val="TH SarabunPSK"/>
        <family val="2"/>
      </rPr>
      <t xml:space="preserve"> 25% ของรายรับจริงสูงกว่ารายจ่ายจริง (เงินทุนสำรองเงินสะสม)</t>
    </r>
  </si>
  <si>
    <t>713/36/2553</t>
  </si>
  <si>
    <t>702/25/2553</t>
  </si>
  <si>
    <t>หมายเหตุ 8.2</t>
  </si>
  <si>
    <t>เงินอุดหนุนเฉพาะกิจ-ประกันสังคม</t>
  </si>
  <si>
    <t xml:space="preserve"> - โครงการก่อสร้างวางท่อระบายน้ำ คสล. ถนนสหราษฎร์อุทิศ (รายจ่ายค้างจ่าย)</t>
  </si>
  <si>
    <t xml:space="preserve">  -โครงการจ้างเหมาถมดินปรับระดับพื้นที่</t>
  </si>
  <si>
    <t xml:space="preserve"> - โครงการก่อสร้างรางระบายน้ำแบบมีฝา-เปิด-ปิด  ถนนซอยรื่นรมย์ (รายจ่ายค้างจ่าย)</t>
  </si>
  <si>
    <t xml:space="preserve"> - โครงการก่อสร้างทางขึ้น - ลง สำหรับคนพิการ ปรับปรุงบันได หน้าอาคารเทศบาล (รายจ่ายค้างจ่าย)</t>
  </si>
  <si>
    <t xml:space="preserve"> - โครงการก่อสร้างวางท่อระบายน้ำ คสล. ถนนเทิงวิเศษ ชุมชนศรีประเสริฐ (รายจ่ายค้างจ่าย)</t>
  </si>
  <si>
    <t xml:space="preserve"> - โครงการก่อสร้างถนนคสล.วางท่อระบายน้ำ ซอยตรงข้ามสระหนองกุง ซอยพันตา (รายจ่ายค้างจ่าย)</t>
  </si>
  <si>
    <t xml:space="preserve"> - โครงการก่อสร้างรางระบายน้ำแบบมีฝา-เปิด-ปิด  ถนนประดิษฐ์อุทิศ (รายจ่ายค้างจ่าย)</t>
  </si>
  <si>
    <t xml:space="preserve"> - โครงการก่อสร้างร่องรางตื้น คสล.รูปตัววี ถนนซอยแสงจันทร์ ชุมชนวังเกิ้ง 3 (รายจ่ายค้างจ่าย)</t>
  </si>
  <si>
    <t xml:space="preserve"> - โครงการก่อสร้างปรับปรุงเปลี่ยนแปลงฝ้าเพดานรอบนอกอาคารสำนักงานเทศบาล (รายจ่ายค้างจ่าย)</t>
  </si>
  <si>
    <t xml:space="preserve"> - โครงการตีเส้นจราจร (รายจ่ายค้างจ่าย)</t>
  </si>
  <si>
    <t xml:space="preserve"> - โครงการก่อสร้างถนนคสล.หลังศาลาอเนกประสงค์บ้านหนองนกเขียน (รายจ่ายค้างจ่าย)</t>
  </si>
  <si>
    <t xml:space="preserve"> - โครงการก่อสร้างขยายผิวจราจร คสล.ถนนวังเกิ้ง ด้านข้างสนง.เกษตร (รายจ่ายค้างจ่าย)</t>
  </si>
  <si>
    <t xml:space="preserve"> - โครงการก่อสร้างเทลานคอนกรีต คสล.บริเวณอาคารบ้านพักดับเพลิง (รายจ่ายค้างจ่าย)</t>
  </si>
  <si>
    <t xml:space="preserve"> - โครงการถมดินที่สาธารณประโยชน์(ที่ นสล.) (รายจ่ายค้างจ่าย)</t>
  </si>
  <si>
    <t xml:space="preserve"> - โครงการปรับปรุซ่อมแซมถนนลูกรัง ซอยเชื่อมต่อถนนสหราษฎร์อุทิศกับสกุลพานิช (รายจ่ายค้างจ่าย)</t>
  </si>
  <si>
    <t xml:space="preserve"> - โครงการขุดลอกลำห้วยสาธารณะ(ลำห้วยแสง) (รายจ่ายค้างจ่าย)</t>
  </si>
  <si>
    <t>แก้ไข 28/10/2556</t>
  </si>
  <si>
    <t>- 2 -</t>
  </si>
  <si>
    <t xml:space="preserve">    เงินประโยชน์ตอบแทนอื่นสำหรับข้าราชการหรือพนักงานส่วนท้องถิ่น</t>
  </si>
  <si>
    <t>เงินปีเก่าส่งคืน</t>
  </si>
  <si>
    <t>ปรับปรุงบัญชีเจ้าหนี้เงินกู้ (เงินต้น)</t>
  </si>
  <si>
    <t>เงินฝากเงินทุนส่งเสริมกิจการเทศบาล</t>
  </si>
  <si>
    <t xml:space="preserve">    2. อาคาร</t>
  </si>
  <si>
    <t xml:space="preserve">    4. ตลาดสด</t>
  </si>
  <si>
    <t xml:space="preserve">    5. บ้านพักพนักงาน</t>
  </si>
  <si>
    <t xml:space="preserve">    6. ส้วมสาธารณะ</t>
  </si>
  <si>
    <t xml:space="preserve">    7. หอกระจายข่าว</t>
  </si>
  <si>
    <t xml:space="preserve">    8. ที่พักผู้โดยสาร</t>
  </si>
  <si>
    <t xml:space="preserve">   เทศบาล </t>
  </si>
  <si>
    <t>เงินอุดหนุนเฉพาะกิจ-ศูนย์พัฒนาครอบครัวในชุมชน (ศพค.)</t>
  </si>
  <si>
    <t>1. เงินฝากเงินทุนส่งเสริมกิจการเทศบาล</t>
  </si>
  <si>
    <t>รายจ่ายค้างจ่ายเหลือจ่าย</t>
  </si>
  <si>
    <t xml:space="preserve">    9. โครงเหล็กเพื่อติดตั้งป้าย</t>
  </si>
  <si>
    <t>หมายเหตุ 2 ค่าที่ดินและสิ่งก่อสร้าง</t>
  </si>
  <si>
    <t xml:space="preserve"> </t>
  </si>
  <si>
    <t>ปีงบประมาณ 2557</t>
  </si>
  <si>
    <t>8.2</t>
  </si>
  <si>
    <t>2. ผลต่างจากการชำระหนี้</t>
  </si>
  <si>
    <t>หมายเหตุ  8.1</t>
  </si>
  <si>
    <t>วันที่ได้รับ</t>
  </si>
  <si>
    <t>รายการ/หมวด/ประเภท</t>
  </si>
  <si>
    <t>จำนวนเงินที่ได้รับอนุมัติ</t>
  </si>
  <si>
    <t>ยังไม่ได้ก่อหนี้</t>
  </si>
  <si>
    <t>คงเหลือเบิกจ่าย</t>
  </si>
  <si>
    <t>อนุมัติ</t>
  </si>
  <si>
    <t>จ่ายขาด</t>
  </si>
  <si>
    <t>ยืมเงินสะสม</t>
  </si>
  <si>
    <t>หมวด เงินเดือน ค่าจ้างประจำและค่าชั่วคราว</t>
  </si>
  <si>
    <t>เงินประจำตำแหน่งผู้บริหาร</t>
  </si>
  <si>
    <t>ลูกหนี้เงินยืมสะสม</t>
  </si>
  <si>
    <t>รายงานรายจ่ายที่ได้รับอนุมัติให้จ่ายขาดเงินสะสม</t>
  </si>
  <si>
    <t>4. เงินสะสมที่สามารถนำไปใช้ได้</t>
  </si>
  <si>
    <t xml:space="preserve">      (นางเข็มเพชร  พูลสงวน)          (นางสาวนันท์วภัส  ปิติสิวะพัฒน์)          (นายกิตติ  คำแก่นคูณ)</t>
  </si>
  <si>
    <t xml:space="preserve">        ผู้อำนวยการกองคลัง                 ปลัดเทศบาลตำบลวังชัย              นายกเทศมนตรีตำบลวังชัย</t>
  </si>
  <si>
    <t xml:space="preserve">         (นางเข็มเพชร   พูลสงวน)           (นางสาวนันท์วภัส   ปิติสิวะพัฒน์)             (นายกิตติ   คำแก่นคูณ)       </t>
  </si>
  <si>
    <t xml:space="preserve">           ผู้อำนวยการกองคลัง                  ปลัดเทศบาลตำบลวังชัย                    นายกเทศมนตรีตำบลวังชัย</t>
  </si>
  <si>
    <t xml:space="preserve">1. กู้เงิน "เงินทุนส่งเสริมกิจการเทศบาล" </t>
  </si>
  <si>
    <t xml:space="preserve">2. กู้เงิน "เงินทุนส่งเสริมกิจการเทศบาล" </t>
  </si>
  <si>
    <t xml:space="preserve">3. กู้เงิน "ธนาคารกรุงไทย" </t>
  </si>
  <si>
    <t xml:space="preserve">4. กู้เงิน "ธนาคารกรุงไทย" </t>
  </si>
  <si>
    <t>จำนวนที่ขอกู้ 1,399,000.- บาท อัตราดอกเบี้ยร้อยละ 3/ปี</t>
  </si>
  <si>
    <t>ประจำ 6 เดือน บวกร้อยละ 1.75/ปี ผ่อนชำระ 15 ปี</t>
  </si>
  <si>
    <t xml:space="preserve">ปีละไม่น้อยกว่า 560,000.- บาท ปีที่ 15 ชำระเงินต้น </t>
  </si>
  <si>
    <t>515,682.- บาท โดยให้ชำระดอกเบี้ยต่างหากทุกเดือน</t>
  </si>
  <si>
    <t>5 กุมภาพันธ์ 2553</t>
  </si>
  <si>
    <t>22 เมษายน 2553</t>
  </si>
  <si>
    <t>19 พฤษภาคม 2553</t>
  </si>
  <si>
    <t xml:space="preserve">         (นางเข็มเพชร   พูลสงวน)            (นางสาวนันท์วภัส   ปิติสิวะพัฒน์)              (นายกิตติ   คำแก่นคูณ)       </t>
  </si>
  <si>
    <t xml:space="preserve">           ผู้อำนวยการกองคลัง                   ปลัดเทศบาลตำบลวังชัย                     นายกเทศมนตรีตำบลวังชัย</t>
  </si>
  <si>
    <t>3. ลูกหนี้เงินยืมเงินสะสม</t>
  </si>
  <si>
    <t>ปี 2558</t>
  </si>
  <si>
    <t>2. เงินกู้ธนาคารกรุงไทย จำกัด</t>
  </si>
  <si>
    <t xml:space="preserve">   (มหาชน)</t>
  </si>
  <si>
    <t xml:space="preserve"> - โครงการก่อสร้างรางระบายน้ำ คสล.ถนนราษฎร์อุทิศ ซ.2ซอยตาพูล(ชุมชนศรีบุญเรือง)</t>
  </si>
  <si>
    <t xml:space="preserve"> - โครงการก่อสร้างรางระบายน้ำ คสล.ถนนราษฎร์อุทิศ ซ.4วิบูลกูล(ชุมชนศรีบุญเรือง)</t>
  </si>
  <si>
    <t xml:space="preserve"> - โครงการก่อสร้างรางระบายน้ำ คสล.ถนนแก้วพรรณา (ชุมชนศรีบุญเรือง)</t>
  </si>
  <si>
    <t xml:space="preserve"> - โครงการก่อสร้างรางระบายน้ำ คสล.ถนนรอบสระหนองกุง ซอยข้างบ้านประธานบุญส่ง (ชุมชนหัวหนองกุง1)</t>
  </si>
  <si>
    <t xml:space="preserve"> - โครงการก่อสร้างปรับปรุง ซ่อมแซม เปลี่ยนฝาปิด-เปิด รางระบายน้ำ คสล.ซอยโรงหล่อ(ชุมชนหัวหนองกุง1)</t>
  </si>
  <si>
    <t xml:space="preserve"> - โครงการก่อสร้างปรับปรุง ซ่อมแซม เปลี่ยนฝาปิด-เปิด รางระบายน้ำ คสล.ถนนรอบวัดหนองกุง</t>
  </si>
  <si>
    <t xml:space="preserve"> - โครงการก่อสร้างปรับปรุง ซ่อมแซม เปลี่ยนฝาปิด-เปิด รางระบายน้ำ คสล.ถนนไร่ขามอุทิศ(ชุมชนตลาด)</t>
  </si>
  <si>
    <t xml:space="preserve"> - โครงการก่อสร้างรางระบายน้ำ คสล.ถนนกลางบ้าน ชุมชนวังเกิ้ง 1</t>
  </si>
  <si>
    <t xml:space="preserve"> - โครงการก่อสร้างรางระบายน้ำ คสล.ซอยร่มเย็น(ชุมชนวังเกิ้ง 3)</t>
  </si>
  <si>
    <t xml:space="preserve"> - โครงการก่อสร้างรางระบายน้ำ คสล.ถนนทางเข้าโรตารีน้ำพอง (ชุมชนหนองนกเขียน3)</t>
  </si>
  <si>
    <t xml:space="preserve"> - โครงการก่อสร้างถนน คสล.ถนนราษฎร์บำรุง ซอย 5ซอยแสงจันทร์(ชุมชนศรีบุญเรือง)</t>
  </si>
  <si>
    <t xml:space="preserve"> - โครงการก่อสร้างขยายผิวจราจร คสล.ถนนสหราษฏร์อุทิศ(ชุมชนโรงเรียน)</t>
  </si>
  <si>
    <t>ปีงบประมาณ 2558</t>
  </si>
  <si>
    <t>รถเข็นชนิดนั่ง</t>
  </si>
  <si>
    <t>เครื่อง GPS</t>
  </si>
  <si>
    <t>เครื่องพิมพ์ Multifunction  ชนิดเลเซอร์/ชนิด LED สี</t>
  </si>
  <si>
    <t>ปีงบประมาณ   2558</t>
  </si>
  <si>
    <t xml:space="preserve">การปรับเงินเพิ่มค่าจ้างประจำ  </t>
  </si>
  <si>
    <t>หมวด ที่ดินและสิ่งก่อสร้าง</t>
  </si>
  <si>
    <t>19 พฤศจิกายน 2557</t>
  </si>
  <si>
    <t>2 กุมภาพันธ์ 2558</t>
  </si>
  <si>
    <t>โครงการก่อสร้างวางท่อระบายน้ำ คสล.ระบายน้ำ คสล.</t>
  </si>
  <si>
    <t>พร้อมบ่อพัก ถ.เทิงวิเศษ</t>
  </si>
  <si>
    <t>23 กุมภาพันธ์ 2558</t>
  </si>
  <si>
    <t>19 มิถุนายน 2558</t>
  </si>
  <si>
    <t>โครงการก่อสร้างวางท่อระบายน้ำแบบมีฝาเปิด-ปิดเป็น</t>
  </si>
  <si>
    <t>ช่วงๆและถนน คสล.ซอยตรงสระหนองกุง ด้านทิศตะวัน</t>
  </si>
  <si>
    <t>ออก (ซอยร้านพันตา)</t>
  </si>
  <si>
    <t>เครื่องอิงค์เจ็ท</t>
  </si>
  <si>
    <t xml:space="preserve"> -โครงการก่อสร้างติดตั้งไฟฟ้าแสงสว่าง ถนนราษฎร์บำรุง</t>
  </si>
  <si>
    <t xml:space="preserve"> - โครงการก่อสร้างรางระบายน้ำ คสล.ถนนราษฎร์อุทิศ ซ.2ซอยตาพูล(ชุมชนศรีบุญเรือง)(รายจ่ายค้างจ่าย)</t>
  </si>
  <si>
    <t xml:space="preserve"> - โครงการก่อสร้างปรับปรุง ซ่อมแซม เปลี่ยนฝาปิด-เปิด รางระบายน้ำ คสล.ถนนรอบวัดหนองกุง(รายจ่ายค้างจ่าย)</t>
  </si>
  <si>
    <t xml:space="preserve"> - โครงการก่อสร้างรางระบายน้ำ คสล.ถนนราษฎร์อุทิศ ซ.4วิบูลกูล(ชุมชนศรีบุญเรือง)(รายจ่ายค้างจ่าย)</t>
  </si>
  <si>
    <t xml:space="preserve"> - โครงการก่อสร้างรางระบายน้ำ คสล.ถนนแก้วพรรณา (ชุมชนศรีบุญเรือง)(รายจ่ายค้างจ่าย)</t>
  </si>
  <si>
    <t xml:space="preserve"> - โครงการก่อสร้างรางระบายน้ำ คสล.ถนนรอบสระหนองกุง ซอยข้างบ้านประธานบุญส่ง (ชุมชนหัวหนองกุง1)(รายจ่ายค้างจ่าย)</t>
  </si>
  <si>
    <t xml:space="preserve"> - โครงการก่อสร้างปรับปรุง ซ่อมแซม เปลี่ยนฝาปิด-เปิด รางระบายน้ำ คสล.ซอยโรงหล่อ(ชุมชนหัวหนองกุง1)(รายจ่ายค้างจ่าย)</t>
  </si>
  <si>
    <t xml:space="preserve"> - โครงการก่อสร้างปรับปรุง ซ่อมแซม เปลี่ยนฝาปิด-เปิด รางระบายน้ำ คสล.ถนนไร่ขามอุทิศ(ชุมชนตลาด)(รายจ่ายค้างจ่าย)</t>
  </si>
  <si>
    <t xml:space="preserve"> - โครงการก่อสร้างรางระบายน้ำ คสล.ถนนกลางบ้าน ชุมชนวังเกิ้ง 1(รายจ่ายค้างจ่าย)</t>
  </si>
  <si>
    <t xml:space="preserve"> - โครงการก่อสร้างรางระบายน้ำ คสล.ซอยร่มเย็น(ชุมชนวังเกิ้ง 3)(รายจ่ายค้างจ่าย)</t>
  </si>
  <si>
    <t xml:space="preserve"> - โครงการก่อสร้างรางระบายน้ำ คสล.ถนนทางเข้าโรตารีน้ำพอง (ชุมชนหนองนกเขียน3)(รายจ่ายค้างจ่าย)</t>
  </si>
  <si>
    <t xml:space="preserve"> - โครงการก่อสร้างขยายผิวจราจร คสล.ถนนสหราษฏร์อุทิศ(ชุมชนโรงเรียน)(รายจ่ายค้างจ่าย)</t>
  </si>
  <si>
    <t xml:space="preserve"> - โครงการก่อสร้างถนน คสล.ถนนราษฎร์บำรุง ซอย 5 ซอยแสงจันทร์(ชุมชนศรีบุญเรือง)(รายจ่ายค้างจ่าย)</t>
  </si>
  <si>
    <t>สำนักงาน ตู้บานเลื่อน</t>
  </si>
  <si>
    <t>โฆษณาและเผยแพร่ เครื่องขยายเสียงเคลื่อนที่</t>
  </si>
  <si>
    <t>การเกษตร -เครื่องตกแต่งกิ่งไม้</t>
  </si>
  <si>
    <t>รายจ่ายค้างจ่าย (คงเหลือ)</t>
  </si>
  <si>
    <t>โครงการก่อสร้างขยายผิวจรารร คสล.ถนนศรีหนองกุง (ฝั่งทิศเหนือถนน)</t>
  </si>
  <si>
    <t xml:space="preserve"> เปลี่ยนแปลงโครงการจาก โครงการก่อสร้างสวนหย่อมและปรับปรุงภูมิทัศน์บริเวณที่ว่าง</t>
  </si>
  <si>
    <t xml:space="preserve">  ถนนทางหลวง 2183</t>
  </si>
  <si>
    <t>30 กันยายน 2558</t>
  </si>
  <si>
    <t>ค่าตอบแทนพนักงานจ้างตามภารกิจ</t>
  </si>
  <si>
    <t>ณ วันที่ 30 กันยายน 2558</t>
  </si>
  <si>
    <t>4.เงินอุดหนุนเฉพาะกิจ -กศ</t>
  </si>
  <si>
    <t>5.เงินอุดหนุนทั่วไปพัฒนา</t>
  </si>
  <si>
    <t xml:space="preserve"> ประเทศ</t>
  </si>
  <si>
    <t>ภาษีหัก ณ ที่จ่าย</t>
  </si>
  <si>
    <t xml:space="preserve"> - ครุภัณฑ์โฆษณาและเผยแพร่</t>
  </si>
  <si>
    <t xml:space="preserve"> รวมทั้งสิ้น</t>
  </si>
  <si>
    <t>ณ  วันที่  30  กันยายน  2558</t>
  </si>
  <si>
    <t>เงินสะสม  1 ตุลาคม  2557</t>
  </si>
  <si>
    <t>เงินสะสม  30 กันยายน  2558</t>
  </si>
  <si>
    <t>เงินสะสม  30  กันยายน  2558 ประกอบด้วย</t>
  </si>
  <si>
    <t xml:space="preserve">    10.อาคารศูนย์เด็ก งบอุดหนุนฯ</t>
  </si>
  <si>
    <t xml:space="preserve">    12.อาคารห้องน้ำศูนย์เด็กฯ     </t>
  </si>
  <si>
    <t xml:space="preserve">    13.ปรับปรุงห้องน้ำอาคาร สนง.</t>
  </si>
  <si>
    <t xml:space="preserve">    14.ไฟฟ้าแสงสว่าง ถ.มุขศิริพูล</t>
  </si>
  <si>
    <t xml:space="preserve">    15.ไฟฟ้าแสงสว่าง ถ.ราษฎร์บำรุง</t>
  </si>
  <si>
    <t xml:space="preserve">    11.โรงเก็บพัสดุบริเวณพักดับเพลิงฯ</t>
  </si>
  <si>
    <t>ตั้งแต่วันที่  1  ตุลาคม  2557  ถึงวันที่  30  กันยายน  2558</t>
  </si>
  <si>
    <t>รายจ่ายอื่น</t>
  </si>
  <si>
    <t>เงินประกันสังคม</t>
  </si>
  <si>
    <t xml:space="preserve">รายจ่ายค้างจ่าย </t>
  </si>
  <si>
    <t>รายจ่ายค้างจ่าย ปี 2557</t>
  </si>
  <si>
    <t>เงินอุดหนุนทั่วไประบุวัตถุประสงค์</t>
  </si>
  <si>
    <t xml:space="preserve"> - โครงการก่อสร้างถนนถนนคอนกรีต ถนนหน้าโรตารีน้ำพอง บ้านหนองนกเขียน</t>
  </si>
  <si>
    <t xml:space="preserve"> - โครงการก่อสร้างขยายผิวจราจรถนนราษฎร์อุทิศ (ชุมชนศรีบุญเรือ)ง</t>
  </si>
  <si>
    <t xml:space="preserve"> - โครงการก่อสร้างคอนกรีตเชื่อมระหว่างถนนราษฎร์อุทิศกับถนนสกุลพานิช</t>
  </si>
  <si>
    <r>
      <t xml:space="preserve">* </t>
    </r>
    <r>
      <rPr>
        <b/>
        <u val="single"/>
        <sz val="16"/>
        <rFont val="TH SarabunPSK"/>
        <family val="2"/>
      </rPr>
      <t>หมายเหตุ</t>
    </r>
  </si>
  <si>
    <t xml:space="preserve">ค่าที่ดินแสะสิ่งก่อสร้าง </t>
  </si>
  <si>
    <t>ประชุมสภา ทต.วังชัย</t>
  </si>
  <si>
    <t xml:space="preserve">สมัยวิสามัญ  </t>
  </si>
  <si>
    <t>สมัย1 ครั้งที่ 1</t>
  </si>
  <si>
    <t xml:space="preserve">  - โครงการก่อสร้างถนนคอนกรีต ถนนประชานิมิต - ศรีประเสริฐ หมู่ที่ 11</t>
  </si>
  <si>
    <t xml:space="preserve"> - โครงการก่อสร้างถนน คสล.วางท่อระบายน้ำ คสล.ถนนเลียบวัดหนองนกเขียน</t>
  </si>
  <si>
    <t xml:space="preserve"> - โครงการก่อสร้างวางท่อระบายน้ำและบ่อพัก คสล.พร้อมทางเท้าขยายผิวจราจร พร้อม</t>
  </si>
  <si>
    <t>วันที่ 24 กย . 2557</t>
  </si>
  <si>
    <t xml:space="preserve">   ไฟฟ้าแสงสว่าง ถนนราษฎร์บำรุง</t>
  </si>
  <si>
    <t xml:space="preserve"> - โครงการก่อสร้างถนนแอลฟัลท์ติดคอนกรีตถนนซอยโรงหล่อ  </t>
  </si>
  <si>
    <t>ยกไป</t>
  </si>
  <si>
    <t>เงินสะสมที่สามารถนำไปใช้ได้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</si>
  <si>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กันไว้จ่ายอนุมัติให้จ่ายขาดเงินสะสม</t>
    </r>
  </si>
  <si>
    <t>วันที่ 24 กันยายน 2557</t>
  </si>
  <si>
    <t>คงเหลือเงินสะสมที่สามารถนำไปใช้ได้</t>
  </si>
  <si>
    <t>.ประชุมสภา ทต.วังชัย สมัยวิสามัญ สมัย 1 ครั้งที่ 2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</si>
  <si>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เงินส่งสมทบกองทุน กสท.10% (ของปี 2558)</t>
    </r>
  </si>
  <si>
    <t>งบแสดงผลการดำเนินงานจ่ายจากเงินอุดหนุนทั่วไป-ตามยุทธศาสตร์การพัฒนาประเทศ</t>
  </si>
  <si>
    <t>เงินอุดหนุนทั่วไป-ตามยุทธศาสตร์</t>
  </si>
  <si>
    <t>การพัฒนาประเทศ</t>
  </si>
  <si>
    <t>หมายเหตุ 8.2.1</t>
  </si>
  <si>
    <t>ค่าที่ดินและสิ่งก่อสร้าง-เงินอุดหนุน</t>
  </si>
  <si>
    <t>ทั่วไป-ตามยุทธศาตร์พัฒนาประเทศ</t>
  </si>
  <si>
    <t>โฆษณาและเผยแพร่ โทรทัศน์ LED TV (รายจ่ายค้างจ่าย)</t>
  </si>
  <si>
    <t>เป็นกรณีพิเศษ (เงินรางวัลประจำปี) ประจำปีงบประมาณ 2558</t>
  </si>
  <si>
    <t>รายจ่ายค้างจ่าย (รายจ่ายรอจาย)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</si>
</sst>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"/>
    <numFmt numFmtId="205" formatCode="_(* #,##0_);_(* \(#,##0\);_(* &quot;-&quot;??_);_(@_)"/>
  </numFmts>
  <fonts count="6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AngsanaUPC"/>
      <family val="1"/>
    </font>
    <font>
      <sz val="14"/>
      <name val="AngsanaUPC"/>
      <family val="1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color indexed="10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Arial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9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0" xfId="38" applyFont="1" applyAlignment="1">
      <alignment/>
    </xf>
    <xf numFmtId="43" fontId="6" fillId="0" borderId="0" xfId="38" applyFont="1" applyAlignment="1">
      <alignment/>
    </xf>
    <xf numFmtId="4" fontId="2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3" fontId="11" fillId="0" borderId="0" xfId="38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3" fontId="13" fillId="0" borderId="0" xfId="38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94" fontId="15" fillId="0" borderId="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9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94" fontId="4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194" fontId="2" fillId="0" borderId="1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4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19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9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indent="2"/>
    </xf>
    <xf numFmtId="194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left" indent="2"/>
    </xf>
    <xf numFmtId="194" fontId="4" fillId="0" borderId="0" xfId="0" applyNumberFormat="1" applyFont="1" applyAlignment="1">
      <alignment horizontal="left"/>
    </xf>
    <xf numFmtId="194" fontId="4" fillId="0" borderId="13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194" fontId="59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distributed"/>
    </xf>
    <xf numFmtId="43" fontId="2" fillId="0" borderId="14" xfId="38" applyFont="1" applyBorder="1" applyAlignment="1">
      <alignment horizontal="center" vertical="distributed"/>
    </xf>
    <xf numFmtId="43" fontId="4" fillId="0" borderId="10" xfId="38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18" xfId="38" applyFont="1" applyBorder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0" xfId="38" applyFont="1" applyBorder="1" applyAlignment="1">
      <alignment/>
    </xf>
    <xf numFmtId="0" fontId="2" fillId="0" borderId="10" xfId="0" applyFont="1" applyBorder="1" applyAlignment="1">
      <alignment/>
    </xf>
    <xf numFmtId="194" fontId="4" fillId="0" borderId="10" xfId="38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center"/>
    </xf>
    <xf numFmtId="194" fontId="4" fillId="0" borderId="21" xfId="38" applyNumberFormat="1" applyFont="1" applyBorder="1" applyAlignment="1">
      <alignment horizontal="right"/>
    </xf>
    <xf numFmtId="43" fontId="2" fillId="0" borderId="13" xfId="38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43" fontId="4" fillId="0" borderId="22" xfId="38" applyFont="1" applyBorder="1" applyAlignment="1">
      <alignment/>
    </xf>
    <xf numFmtId="43" fontId="2" fillId="0" borderId="17" xfId="38" applyFont="1" applyBorder="1" applyAlignment="1">
      <alignment/>
    </xf>
    <xf numFmtId="0" fontId="2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15" xfId="0" applyNumberFormat="1" applyFont="1" applyBorder="1" applyAlignment="1">
      <alignment/>
    </xf>
    <xf numFmtId="43" fontId="4" fillId="0" borderId="14" xfId="0" applyNumberFormat="1" applyFont="1" applyBorder="1" applyAlignment="1">
      <alignment horizontal="center"/>
    </xf>
    <xf numFmtId="194" fontId="4" fillId="0" borderId="14" xfId="38" applyNumberFormat="1" applyFont="1" applyBorder="1" applyAlignment="1">
      <alignment horizontal="right"/>
    </xf>
    <xf numFmtId="194" fontId="4" fillId="0" borderId="14" xfId="0" applyNumberFormat="1" applyFont="1" applyBorder="1" applyAlignment="1">
      <alignment/>
    </xf>
    <xf numFmtId="194" fontId="4" fillId="0" borderId="0" xfId="38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2" fillId="0" borderId="23" xfId="0" applyNumberFormat="1" applyFont="1" applyBorder="1" applyAlignment="1">
      <alignment horizontal="right"/>
    </xf>
    <xf numFmtId="194" fontId="2" fillId="0" borderId="23" xfId="38" applyNumberFormat="1" applyFont="1" applyBorder="1" applyAlignment="1">
      <alignment/>
    </xf>
    <xf numFmtId="43" fontId="2" fillId="0" borderId="18" xfId="0" applyNumberFormat="1" applyFont="1" applyBorder="1" applyAlignment="1">
      <alignment horizontal="right"/>
    </xf>
    <xf numFmtId="194" fontId="2" fillId="0" borderId="14" xfId="0" applyNumberFormat="1" applyFont="1" applyBorder="1" applyAlignment="1">
      <alignment/>
    </xf>
    <xf numFmtId="0" fontId="0" fillId="0" borderId="0" xfId="46">
      <alignment/>
      <protection/>
    </xf>
    <xf numFmtId="0" fontId="5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 horizontal="right"/>
      <protection/>
    </xf>
    <xf numFmtId="0" fontId="5" fillId="0" borderId="24" xfId="46" applyFont="1" applyBorder="1">
      <alignment/>
      <protection/>
    </xf>
    <xf numFmtId="0" fontId="5" fillId="0" borderId="25" xfId="46" applyFont="1" applyBorder="1">
      <alignment/>
      <protection/>
    </xf>
    <xf numFmtId="0" fontId="5" fillId="0" borderId="16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26" xfId="46" applyFont="1" applyBorder="1">
      <alignment/>
      <protection/>
    </xf>
    <xf numFmtId="0" fontId="5" fillId="0" borderId="27" xfId="46" applyFont="1" applyBorder="1">
      <alignment/>
      <protection/>
    </xf>
    <xf numFmtId="0" fontId="5" fillId="0" borderId="20" xfId="46" applyFont="1" applyBorder="1" applyAlignment="1">
      <alignment horizontal="center"/>
      <protection/>
    </xf>
    <xf numFmtId="0" fontId="16" fillId="0" borderId="16" xfId="46" applyFont="1" applyBorder="1" applyAlignment="1">
      <alignment horizontal="center"/>
      <protection/>
    </xf>
    <xf numFmtId="0" fontId="6" fillId="0" borderId="16" xfId="46" applyFont="1" applyBorder="1">
      <alignment/>
      <protection/>
    </xf>
    <xf numFmtId="0" fontId="6" fillId="0" borderId="21" xfId="46" applyFont="1" applyBorder="1">
      <alignment/>
      <protection/>
    </xf>
    <xf numFmtId="0" fontId="7" fillId="0" borderId="22" xfId="46" applyFont="1" applyBorder="1" applyAlignment="1">
      <alignment horizontal="left"/>
      <protection/>
    </xf>
    <xf numFmtId="43" fontId="6" fillId="0" borderId="10" xfId="46" applyNumberFormat="1" applyFont="1" applyBorder="1">
      <alignment/>
      <protection/>
    </xf>
    <xf numFmtId="194" fontId="6" fillId="0" borderId="10" xfId="46" applyNumberFormat="1" applyFont="1" applyBorder="1">
      <alignment/>
      <protection/>
    </xf>
    <xf numFmtId="194" fontId="7" fillId="0" borderId="10" xfId="46" applyNumberFormat="1" applyFont="1" applyBorder="1">
      <alignment/>
      <protection/>
    </xf>
    <xf numFmtId="0" fontId="6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22" xfId="46" applyFont="1" applyBorder="1" applyAlignment="1">
      <alignment/>
      <protection/>
    </xf>
    <xf numFmtId="194" fontId="5" fillId="0" borderId="28" xfId="46" applyNumberFormat="1" applyFont="1" applyBorder="1">
      <alignment/>
      <protection/>
    </xf>
    <xf numFmtId="0" fontId="5" fillId="0" borderId="0" xfId="46" applyFont="1" applyAlignment="1">
      <alignment horizontal="right"/>
      <protection/>
    </xf>
    <xf numFmtId="43" fontId="15" fillId="0" borderId="0" xfId="38" applyFont="1" applyAlignment="1">
      <alignment/>
    </xf>
    <xf numFmtId="43" fontId="3" fillId="0" borderId="0" xfId="38" applyFont="1" applyAlignment="1">
      <alignment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94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6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94" fontId="2" fillId="0" borderId="11" xfId="0" applyNumberFormat="1" applyFont="1" applyBorder="1" applyAlignment="1">
      <alignment/>
    </xf>
    <xf numFmtId="43" fontId="4" fillId="0" borderId="21" xfId="38" applyFont="1" applyBorder="1" applyAlignment="1">
      <alignment/>
    </xf>
    <xf numFmtId="194" fontId="2" fillId="0" borderId="18" xfId="38" applyNumberFormat="1" applyFont="1" applyBorder="1" applyAlignment="1">
      <alignment/>
    </xf>
    <xf numFmtId="43" fontId="2" fillId="0" borderId="18" xfId="38" applyFont="1" applyBorder="1" applyAlignment="1">
      <alignment horizontal="right"/>
    </xf>
    <xf numFmtId="43" fontId="2" fillId="0" borderId="23" xfId="38" applyFont="1" applyBorder="1" applyAlignment="1">
      <alignment/>
    </xf>
    <xf numFmtId="194" fontId="0" fillId="0" borderId="0" xfId="0" applyNumberFormat="1" applyAlignment="1">
      <alignment/>
    </xf>
    <xf numFmtId="43" fontId="4" fillId="0" borderId="10" xfId="38" applyFont="1" applyBorder="1" applyAlignment="1">
      <alignment horizontal="right"/>
    </xf>
    <xf numFmtId="43" fontId="2" fillId="0" borderId="29" xfId="38" applyFont="1" applyBorder="1" applyAlignment="1">
      <alignment horizontal="center"/>
    </xf>
    <xf numFmtId="194" fontId="6" fillId="0" borderId="14" xfId="46" applyNumberFormat="1" applyFont="1" applyBorder="1">
      <alignment/>
      <protection/>
    </xf>
    <xf numFmtId="0" fontId="0" fillId="0" borderId="0" xfId="0" applyFont="1" applyAlignment="1">
      <alignment/>
    </xf>
    <xf numFmtId="0" fontId="6" fillId="0" borderId="14" xfId="46" applyFont="1" applyBorder="1">
      <alignment/>
      <protection/>
    </xf>
    <xf numFmtId="0" fontId="6" fillId="0" borderId="21" xfId="0" applyFont="1" applyBorder="1" applyAlignment="1">
      <alignment/>
    </xf>
    <xf numFmtId="43" fontId="20" fillId="0" borderId="10" xfId="0" applyNumberFormat="1" applyFont="1" applyBorder="1" applyAlignment="1">
      <alignment horizontal="center"/>
    </xf>
    <xf numFmtId="0" fontId="21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43" fontId="2" fillId="0" borderId="0" xfId="0" applyNumberFormat="1" applyFont="1" applyBorder="1" applyAlignment="1">
      <alignment horizontal="right"/>
    </xf>
    <xf numFmtId="194" fontId="2" fillId="0" borderId="0" xfId="38" applyNumberFormat="1" applyFont="1" applyBorder="1" applyAlignment="1">
      <alignment/>
    </xf>
    <xf numFmtId="194" fontId="2" fillId="0" borderId="0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 horizontal="center"/>
    </xf>
    <xf numFmtId="194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194" fontId="4" fillId="0" borderId="20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4" fontId="5" fillId="0" borderId="18" xfId="46" applyNumberFormat="1" applyFont="1" applyBorder="1">
      <alignment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24" xfId="46" applyFont="1" applyBorder="1" applyAlignment="1">
      <alignment horizontal="left"/>
      <protection/>
    </xf>
    <xf numFmtId="0" fontId="5" fillId="0" borderId="25" xfId="46" applyFont="1" applyBorder="1" applyAlignment="1">
      <alignment horizontal="left"/>
      <protection/>
    </xf>
    <xf numFmtId="0" fontId="7" fillId="0" borderId="29" xfId="46" applyFont="1" applyBorder="1" applyAlignment="1">
      <alignment horizontal="left"/>
      <protection/>
    </xf>
    <xf numFmtId="0" fontId="7" fillId="0" borderId="15" xfId="46" applyFont="1" applyBorder="1" applyAlignment="1">
      <alignment horizontal="left"/>
      <protection/>
    </xf>
    <xf numFmtId="0" fontId="8" fillId="0" borderId="31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21" xfId="46" applyFont="1" applyBorder="1" applyAlignment="1">
      <alignment horizontal="center"/>
      <protection/>
    </xf>
    <xf numFmtId="0" fontId="5" fillId="0" borderId="22" xfId="46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180975</xdr:rowOff>
    </xdr:from>
    <xdr:to>
      <xdr:col>3</xdr:col>
      <xdr:colOff>1057275</xdr:colOff>
      <xdr:row>40</xdr:row>
      <xdr:rowOff>161925</xdr:rowOff>
    </xdr:to>
    <xdr:grpSp>
      <xdr:nvGrpSpPr>
        <xdr:cNvPr id="1" name="กลุ่ม 1"/>
        <xdr:cNvGrpSpPr>
          <a:grpSpLocks/>
        </xdr:cNvGrpSpPr>
      </xdr:nvGrpSpPr>
      <xdr:grpSpPr>
        <a:xfrm>
          <a:off x="238125" y="10353675"/>
          <a:ext cx="5600700" cy="1209675"/>
          <a:chOff x="0" y="6991350"/>
          <a:chExt cx="5600700" cy="1143001"/>
        </a:xfrm>
        <a:solidFill>
          <a:srgbClr val="FFFFFF"/>
        </a:solidFill>
      </xdr:grpSpPr>
      <xdr:sp>
        <xdr:nvSpPr>
          <xdr:cNvPr id="2" name="สี่เหลี่ยมผืนผ้า 2"/>
          <xdr:cNvSpPr>
            <a:spLocks/>
          </xdr:cNvSpPr>
        </xdr:nvSpPr>
        <xdr:spPr>
          <a:xfrm>
            <a:off x="0" y="7468267"/>
            <a:ext cx="1485586" cy="6660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(นางเข็มเพชร พูลสงวน)      ผู้อำนวยการกองคลัง      </a:t>
            </a:r>
          </a:p>
        </xdr:txBody>
      </xdr:sp>
      <xdr:sp>
        <xdr:nvSpPr>
          <xdr:cNvPr id="3" name="สี่เหลี่ยมผืนผ้า 3"/>
          <xdr:cNvSpPr>
            <a:spLocks/>
          </xdr:cNvSpPr>
        </xdr:nvSpPr>
        <xdr:spPr>
          <a:xfrm>
            <a:off x="1781023" y="7468267"/>
            <a:ext cx="1943443" cy="6660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(นางสาวนันท์วภัส ปิติสิวะพัฒน์) ปลัดเทศบาลตำบลวังชัย  </a:t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0" y="6991350"/>
            <a:ext cx="5257657" cy="10081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3504638" y="7468267"/>
            <a:ext cx="2096062" cy="6660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(นายกิตติ คำแก่นคูณ)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นายกเทศมนตรีตำบลวังชัย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56</xdr:row>
      <xdr:rowOff>85725</xdr:rowOff>
    </xdr:from>
    <xdr:to>
      <xdr:col>5</xdr:col>
      <xdr:colOff>200025</xdr:colOff>
      <xdr:row>63</xdr:row>
      <xdr:rowOff>76200</xdr:rowOff>
    </xdr:to>
    <xdr:sp>
      <xdr:nvSpPr>
        <xdr:cNvPr id="1" name="วงเล็บปีกกาขวา 2"/>
        <xdr:cNvSpPr>
          <a:spLocks/>
        </xdr:cNvSpPr>
      </xdr:nvSpPr>
      <xdr:spPr>
        <a:xfrm>
          <a:off x="8620125" y="16859250"/>
          <a:ext cx="152400" cy="21240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99"/>
  </sheetPr>
  <dimension ref="A1:E34"/>
  <sheetViews>
    <sheetView view="pageBreakPreview" zoomScaleSheetLayoutView="100" zoomScalePageLayoutView="0" workbookViewId="0" topLeftCell="A22">
      <selection activeCell="A1" sqref="A1:E32"/>
    </sheetView>
  </sheetViews>
  <sheetFormatPr defaultColWidth="9.140625" defaultRowHeight="12.75"/>
  <cols>
    <col min="1" max="1" width="3.7109375" style="3" customWidth="1"/>
    <col min="2" max="2" width="41.421875" style="3" customWidth="1"/>
    <col min="3" max="3" width="10.140625" style="3" customWidth="1"/>
    <col min="4" max="4" width="9.8515625" style="3" customWidth="1"/>
    <col min="5" max="5" width="17.8515625" style="3" customWidth="1"/>
    <col min="6" max="6" width="1.1484375" style="1" customWidth="1"/>
    <col min="7" max="16384" width="9.140625" style="1" customWidth="1"/>
  </cols>
  <sheetData>
    <row r="1" spans="1:5" ht="24">
      <c r="A1" s="197" t="s">
        <v>109</v>
      </c>
      <c r="B1" s="197"/>
      <c r="C1" s="197"/>
      <c r="D1" s="197"/>
      <c r="E1" s="197"/>
    </row>
    <row r="2" spans="1:5" ht="24">
      <c r="A2" s="197" t="s">
        <v>4</v>
      </c>
      <c r="B2" s="197"/>
      <c r="C2" s="197"/>
      <c r="D2" s="197"/>
      <c r="E2" s="197"/>
    </row>
    <row r="3" spans="1:5" ht="24">
      <c r="A3" s="197" t="s">
        <v>300</v>
      </c>
      <c r="B3" s="197"/>
      <c r="C3" s="197"/>
      <c r="D3" s="197"/>
      <c r="E3" s="197"/>
    </row>
    <row r="4" spans="1:5" ht="24">
      <c r="A4" s="43"/>
      <c r="B4" s="43"/>
      <c r="C4" s="43"/>
      <c r="D4" s="43"/>
      <c r="E4" s="8" t="s">
        <v>5</v>
      </c>
    </row>
    <row r="5" spans="1:5" ht="24">
      <c r="A5" s="43"/>
      <c r="B5" s="43"/>
      <c r="C5" s="43" t="s">
        <v>6</v>
      </c>
      <c r="D5" s="43"/>
      <c r="E5" s="43"/>
    </row>
    <row r="6" spans="1:5" ht="24">
      <c r="A6" s="197" t="s">
        <v>0</v>
      </c>
      <c r="B6" s="197"/>
      <c r="C6" s="2"/>
      <c r="D6" s="2"/>
      <c r="E6" s="2"/>
    </row>
    <row r="7" spans="1:5" ht="24.75" thickBot="1">
      <c r="A7" s="3" t="s">
        <v>7</v>
      </c>
      <c r="C7" s="44" t="s">
        <v>12</v>
      </c>
      <c r="D7" s="4"/>
      <c r="E7" s="45">
        <v>48442015.02</v>
      </c>
    </row>
    <row r="8" spans="1:5" ht="24.75" thickTop="1">
      <c r="A8" s="3" t="s">
        <v>75</v>
      </c>
      <c r="C8" s="44" t="s">
        <v>8</v>
      </c>
      <c r="D8" s="4"/>
      <c r="E8" s="4">
        <v>28194783.17</v>
      </c>
    </row>
    <row r="9" spans="1:5" ht="24">
      <c r="A9" s="198" t="s">
        <v>190</v>
      </c>
      <c r="B9" s="198"/>
      <c r="C9" s="44"/>
      <c r="D9" s="4"/>
      <c r="E9" s="4">
        <v>6485659.01</v>
      </c>
    </row>
    <row r="10" spans="1:5" ht="24">
      <c r="A10" s="46" t="s">
        <v>218</v>
      </c>
      <c r="B10" s="46"/>
      <c r="C10" s="44"/>
      <c r="D10" s="4"/>
      <c r="E10" s="4">
        <v>3818400</v>
      </c>
    </row>
    <row r="11" spans="1:5" ht="24">
      <c r="A11" s="46" t="s">
        <v>110</v>
      </c>
      <c r="B11" s="46"/>
      <c r="C11" s="44" t="s">
        <v>9</v>
      </c>
      <c r="D11" s="4"/>
      <c r="E11" s="4">
        <v>23296860</v>
      </c>
    </row>
    <row r="12" spans="1:5" ht="24.75" thickBot="1">
      <c r="A12" s="197" t="s">
        <v>10</v>
      </c>
      <c r="B12" s="197"/>
      <c r="C12" s="5"/>
      <c r="D12" s="4"/>
      <c r="E12" s="47">
        <f>SUM(E8:E11)</f>
        <v>61795702.18</v>
      </c>
    </row>
    <row r="13" spans="1:5" ht="24.75" thickTop="1">
      <c r="A13" s="197" t="s">
        <v>1</v>
      </c>
      <c r="B13" s="197"/>
      <c r="C13" s="48"/>
      <c r="D13" s="2"/>
      <c r="E13" s="2"/>
    </row>
    <row r="14" spans="1:5" ht="24.75" thickBot="1">
      <c r="A14" s="3" t="s">
        <v>11</v>
      </c>
      <c r="C14" s="44" t="s">
        <v>12</v>
      </c>
      <c r="D14" s="4"/>
      <c r="E14" s="45">
        <v>48442015.02</v>
      </c>
    </row>
    <row r="15" spans="1:5" ht="24.75" thickTop="1">
      <c r="A15" s="3" t="s">
        <v>111</v>
      </c>
      <c r="C15" s="44" t="s">
        <v>13</v>
      </c>
      <c r="D15" s="4"/>
      <c r="E15" s="6">
        <v>11455039.03</v>
      </c>
    </row>
    <row r="16" spans="1:5" ht="24">
      <c r="A16" s="3" t="s">
        <v>14</v>
      </c>
      <c r="C16" s="44" t="s">
        <v>15</v>
      </c>
      <c r="D16" s="4"/>
      <c r="E16" s="4">
        <v>287032.44</v>
      </c>
    </row>
    <row r="17" spans="1:5" ht="24">
      <c r="A17" s="3" t="s">
        <v>313</v>
      </c>
      <c r="C17" s="44" t="s">
        <v>17</v>
      </c>
      <c r="D17" s="4"/>
      <c r="E17" s="4">
        <v>4392500</v>
      </c>
    </row>
    <row r="18" spans="1:5" ht="24">
      <c r="A18" s="3" t="s">
        <v>314</v>
      </c>
      <c r="C18" s="44"/>
      <c r="D18" s="4"/>
      <c r="E18" s="4">
        <v>913000</v>
      </c>
    </row>
    <row r="19" spans="1:5" ht="24">
      <c r="A19" s="3" t="s">
        <v>2</v>
      </c>
      <c r="C19" s="44" t="s">
        <v>18</v>
      </c>
      <c r="D19" s="4"/>
      <c r="E19" s="4">
        <v>1350000</v>
      </c>
    </row>
    <row r="20" spans="1:5" ht="24">
      <c r="A20" s="3" t="s">
        <v>315</v>
      </c>
      <c r="C20" s="44"/>
      <c r="D20" s="4"/>
      <c r="E20" s="4">
        <v>255235</v>
      </c>
    </row>
    <row r="21" spans="1:5" ht="24">
      <c r="A21" s="3" t="s">
        <v>3</v>
      </c>
      <c r="C21" s="44"/>
      <c r="E21" s="4">
        <v>10451599.97</v>
      </c>
    </row>
    <row r="22" spans="1:5" ht="24">
      <c r="A22" s="3" t="s">
        <v>19</v>
      </c>
      <c r="C22" s="44" t="s">
        <v>106</v>
      </c>
      <c r="E22" s="4">
        <v>32691295.74</v>
      </c>
    </row>
    <row r="23" spans="1:5" ht="24.75" thickBot="1">
      <c r="A23" s="197" t="s">
        <v>20</v>
      </c>
      <c r="B23" s="197"/>
      <c r="C23" s="5"/>
      <c r="E23" s="47">
        <f>SUM(E15:E22)</f>
        <v>61795702.17999999</v>
      </c>
    </row>
    <row r="24" spans="1:5" ht="24.75" thickTop="1">
      <c r="A24" s="7"/>
      <c r="C24" s="5"/>
      <c r="E24" s="6"/>
    </row>
    <row r="25" spans="1:5" ht="24">
      <c r="A25" s="3" t="s">
        <v>21</v>
      </c>
      <c r="C25" s="5"/>
      <c r="E25" s="6"/>
    </row>
    <row r="26" spans="3:5" ht="24">
      <c r="C26" s="5"/>
      <c r="E26" s="6"/>
    </row>
    <row r="27" spans="3:5" ht="24">
      <c r="C27" s="5"/>
      <c r="E27" s="6"/>
    </row>
    <row r="28" spans="1:5" ht="24">
      <c r="A28" s="3" t="s">
        <v>221</v>
      </c>
      <c r="C28" s="5"/>
      <c r="E28" s="6"/>
    </row>
    <row r="29" spans="1:5" ht="24">
      <c r="A29" s="3" t="s">
        <v>222</v>
      </c>
      <c r="C29" s="5"/>
      <c r="E29" s="6"/>
    </row>
    <row r="30" spans="3:5" ht="24">
      <c r="C30" s="5"/>
      <c r="E30" s="6"/>
    </row>
    <row r="31" spans="3:5" ht="24">
      <c r="C31" s="5"/>
      <c r="E31" s="6"/>
    </row>
    <row r="32" spans="3:5" ht="24">
      <c r="C32" s="5"/>
      <c r="E32" s="6"/>
    </row>
    <row r="33" spans="3:5" ht="24">
      <c r="C33" s="5"/>
      <c r="E33" s="6"/>
    </row>
    <row r="34" spans="3:5" ht="24">
      <c r="C34" s="5"/>
      <c r="E34" s="6"/>
    </row>
  </sheetData>
  <sheetProtection/>
  <mergeCells count="8">
    <mergeCell ref="A12:B12"/>
    <mergeCell ref="A13:B13"/>
    <mergeCell ref="A23:B23"/>
    <mergeCell ref="A1:E1"/>
    <mergeCell ref="A2:E2"/>
    <mergeCell ref="A3:E3"/>
    <mergeCell ref="A6:B6"/>
    <mergeCell ref="A9:B9"/>
  </mergeCells>
  <printOptions horizontalCentered="1"/>
  <pageMargins left="0.7874015748031497" right="0.35433070866141736" top="0.7874015748031497" bottom="0.3937007874015748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23"/>
    </sheetView>
  </sheetViews>
  <sheetFormatPr defaultColWidth="9.140625" defaultRowHeight="12.75"/>
  <cols>
    <col min="1" max="1" width="19.140625" style="148" customWidth="1"/>
    <col min="2" max="2" width="44.8515625" style="148" customWidth="1"/>
    <col min="3" max="3" width="14.421875" style="148" customWidth="1"/>
    <col min="4" max="4" width="12.8515625" style="148" customWidth="1"/>
    <col min="5" max="5" width="14.57421875" style="148" customWidth="1"/>
    <col min="6" max="6" width="14.7109375" style="148" customWidth="1"/>
    <col min="7" max="7" width="14.28125" style="148" customWidth="1"/>
    <col min="8" max="8" width="12.8515625" style="148" customWidth="1"/>
    <col min="9" max="9" width="11.7109375" style="148" customWidth="1"/>
    <col min="10" max="16384" width="9.140625" style="148" customWidth="1"/>
  </cols>
  <sheetData>
    <row r="1" spans="1:9" ht="24">
      <c r="A1" s="145"/>
      <c r="B1" s="146"/>
      <c r="C1" s="146"/>
      <c r="D1" s="146"/>
      <c r="E1" s="146"/>
      <c r="F1" s="146"/>
      <c r="G1" s="146"/>
      <c r="H1" s="146"/>
      <c r="I1" s="147" t="s">
        <v>207</v>
      </c>
    </row>
    <row r="2" spans="1:9" ht="24">
      <c r="A2" s="209" t="s">
        <v>109</v>
      </c>
      <c r="B2" s="209"/>
      <c r="C2" s="209"/>
      <c r="D2" s="209"/>
      <c r="E2" s="209"/>
      <c r="F2" s="209"/>
      <c r="G2" s="209"/>
      <c r="H2" s="209"/>
      <c r="I2" s="209"/>
    </row>
    <row r="3" spans="1:9" ht="24">
      <c r="A3" s="209" t="s">
        <v>219</v>
      </c>
      <c r="B3" s="209"/>
      <c r="C3" s="209"/>
      <c r="D3" s="209"/>
      <c r="E3" s="209"/>
      <c r="F3" s="209"/>
      <c r="G3" s="209"/>
      <c r="H3" s="209"/>
      <c r="I3" s="209"/>
    </row>
    <row r="4" spans="1:9" ht="24">
      <c r="A4" s="209" t="s">
        <v>258</v>
      </c>
      <c r="B4" s="209"/>
      <c r="C4" s="209"/>
      <c r="D4" s="209"/>
      <c r="E4" s="209"/>
      <c r="F4" s="209"/>
      <c r="G4" s="209"/>
      <c r="H4" s="209"/>
      <c r="I4" s="209"/>
    </row>
    <row r="5" spans="1:9" ht="24">
      <c r="A5" s="215" t="s">
        <v>5</v>
      </c>
      <c r="B5" s="215"/>
      <c r="C5" s="215"/>
      <c r="D5" s="215"/>
      <c r="E5" s="215"/>
      <c r="F5" s="215"/>
      <c r="G5" s="215"/>
      <c r="H5" s="215"/>
      <c r="I5" s="215"/>
    </row>
    <row r="6" spans="1:9" ht="24">
      <c r="A6" s="149" t="s">
        <v>208</v>
      </c>
      <c r="B6" s="205" t="s">
        <v>209</v>
      </c>
      <c r="C6" s="216" t="s">
        <v>210</v>
      </c>
      <c r="D6" s="217"/>
      <c r="E6" s="205" t="s">
        <v>33</v>
      </c>
      <c r="F6" s="205" t="s">
        <v>34</v>
      </c>
      <c r="G6" s="164" t="s">
        <v>212</v>
      </c>
      <c r="H6" s="205" t="s">
        <v>211</v>
      </c>
      <c r="I6" s="205" t="s">
        <v>6</v>
      </c>
    </row>
    <row r="7" spans="1:9" ht="24">
      <c r="A7" s="150" t="s">
        <v>213</v>
      </c>
      <c r="B7" s="206"/>
      <c r="C7" s="53" t="s">
        <v>214</v>
      </c>
      <c r="D7" s="53" t="s">
        <v>215</v>
      </c>
      <c r="E7" s="206"/>
      <c r="F7" s="206"/>
      <c r="G7" s="165" t="s">
        <v>239</v>
      </c>
      <c r="H7" s="206"/>
      <c r="I7" s="206"/>
    </row>
    <row r="8" spans="1:9" ht="24">
      <c r="A8" s="151"/>
      <c r="B8" s="152" t="s">
        <v>216</v>
      </c>
      <c r="C8" s="153"/>
      <c r="D8" s="154"/>
      <c r="E8" s="153"/>
      <c r="F8" s="153"/>
      <c r="G8" s="154"/>
      <c r="H8" s="153"/>
      <c r="I8" s="155"/>
    </row>
    <row r="9" spans="1:9" ht="24">
      <c r="A9" s="151" t="s">
        <v>261</v>
      </c>
      <c r="B9" s="156" t="s">
        <v>259</v>
      </c>
      <c r="C9" s="173">
        <v>89025</v>
      </c>
      <c r="D9" s="154"/>
      <c r="E9" s="173">
        <v>89025</v>
      </c>
      <c r="F9" s="173">
        <v>89025</v>
      </c>
      <c r="G9" s="153"/>
      <c r="H9" s="154"/>
      <c r="I9" s="157"/>
    </row>
    <row r="10" spans="1:9" ht="24">
      <c r="A10" s="151" t="s">
        <v>265</v>
      </c>
      <c r="B10" s="156" t="s">
        <v>217</v>
      </c>
      <c r="C10" s="173">
        <v>154000</v>
      </c>
      <c r="D10" s="154"/>
      <c r="E10" s="173">
        <v>154000</v>
      </c>
      <c r="F10" s="173">
        <v>154000</v>
      </c>
      <c r="G10" s="154"/>
      <c r="H10" s="153"/>
      <c r="I10" s="158"/>
    </row>
    <row r="11" spans="1:9" ht="24">
      <c r="A11" s="151" t="s">
        <v>291</v>
      </c>
      <c r="B11" s="159" t="s">
        <v>292</v>
      </c>
      <c r="C11" s="173">
        <v>8328</v>
      </c>
      <c r="D11" s="154"/>
      <c r="E11" s="173">
        <v>8328</v>
      </c>
      <c r="F11" s="173">
        <v>8328</v>
      </c>
      <c r="G11" s="153"/>
      <c r="H11" s="153"/>
      <c r="I11" s="157"/>
    </row>
    <row r="12" spans="1:9" ht="24">
      <c r="A12" s="151" t="s">
        <v>291</v>
      </c>
      <c r="B12" s="159" t="s">
        <v>292</v>
      </c>
      <c r="C12" s="173">
        <v>12000</v>
      </c>
      <c r="D12" s="154"/>
      <c r="E12" s="173">
        <v>12000</v>
      </c>
      <c r="F12" s="173">
        <v>12000</v>
      </c>
      <c r="G12" s="153"/>
      <c r="H12" s="153"/>
      <c r="I12" s="157"/>
    </row>
    <row r="13" spans="1:9" ht="24">
      <c r="A13" s="151" t="s">
        <v>291</v>
      </c>
      <c r="B13" s="159" t="s">
        <v>312</v>
      </c>
      <c r="C13" s="173">
        <v>600</v>
      </c>
      <c r="D13" s="154"/>
      <c r="E13" s="173">
        <v>600</v>
      </c>
      <c r="F13" s="173">
        <v>600</v>
      </c>
      <c r="G13" s="153"/>
      <c r="H13" s="153"/>
      <c r="I13" s="157"/>
    </row>
    <row r="14" spans="1:9" ht="24">
      <c r="A14" s="151" t="s">
        <v>203</v>
      </c>
      <c r="B14" s="181" t="s">
        <v>260</v>
      </c>
      <c r="C14" s="173"/>
      <c r="D14" s="154"/>
      <c r="E14" s="173"/>
      <c r="F14" s="173"/>
      <c r="G14" s="153"/>
      <c r="H14" s="153"/>
      <c r="I14" s="157"/>
    </row>
    <row r="15" spans="1:9" ht="24">
      <c r="A15" s="151" t="s">
        <v>262</v>
      </c>
      <c r="B15" s="159" t="s">
        <v>263</v>
      </c>
      <c r="C15" s="173">
        <v>790000</v>
      </c>
      <c r="D15" s="154"/>
      <c r="E15" s="173">
        <v>780000</v>
      </c>
      <c r="F15" s="173">
        <v>780000</v>
      </c>
      <c r="G15" s="153">
        <v>10000</v>
      </c>
      <c r="H15" s="153"/>
      <c r="I15" s="157"/>
    </row>
    <row r="16" spans="1:9" ht="24">
      <c r="A16" s="151"/>
      <c r="B16" s="159" t="s">
        <v>264</v>
      </c>
      <c r="C16" s="153"/>
      <c r="D16" s="154"/>
      <c r="E16" s="153"/>
      <c r="F16" s="153"/>
      <c r="G16" s="153"/>
      <c r="H16" s="153"/>
      <c r="I16" s="157"/>
    </row>
    <row r="17" spans="1:9" ht="24">
      <c r="A17" s="151" t="s">
        <v>266</v>
      </c>
      <c r="B17" s="159" t="s">
        <v>267</v>
      </c>
      <c r="C17" s="153">
        <v>1090000</v>
      </c>
      <c r="D17" s="154"/>
      <c r="E17" s="153">
        <v>1079000</v>
      </c>
      <c r="F17" s="153">
        <v>1079000</v>
      </c>
      <c r="G17" s="153">
        <v>11000</v>
      </c>
      <c r="H17" s="153"/>
      <c r="I17" s="157"/>
    </row>
    <row r="18" spans="1:9" ht="24">
      <c r="A18" s="151"/>
      <c r="B18" s="159" t="s">
        <v>268</v>
      </c>
      <c r="C18" s="153"/>
      <c r="D18" s="154"/>
      <c r="E18" s="153"/>
      <c r="F18" s="153"/>
      <c r="G18" s="153"/>
      <c r="H18" s="153"/>
      <c r="I18" s="157"/>
    </row>
    <row r="19" spans="1:9" ht="24">
      <c r="A19" s="151"/>
      <c r="B19" s="159" t="s">
        <v>269</v>
      </c>
      <c r="C19" s="153"/>
      <c r="D19" s="154"/>
      <c r="E19" s="153"/>
      <c r="F19" s="153"/>
      <c r="G19" s="153"/>
      <c r="H19" s="153"/>
      <c r="I19" s="157"/>
    </row>
    <row r="20" spans="1:9" ht="24">
      <c r="A20" s="151"/>
      <c r="B20" s="159"/>
      <c r="C20" s="153"/>
      <c r="D20" s="154"/>
      <c r="E20" s="153"/>
      <c r="F20" s="153"/>
      <c r="G20" s="153"/>
      <c r="H20" s="153"/>
      <c r="I20" s="157"/>
    </row>
    <row r="21" spans="1:9" ht="24">
      <c r="A21" s="151"/>
      <c r="B21" s="159"/>
      <c r="C21" s="153"/>
      <c r="D21" s="154"/>
      <c r="E21" s="153"/>
      <c r="F21" s="153"/>
      <c r="G21" s="153"/>
      <c r="H21" s="153"/>
      <c r="I21" s="157"/>
    </row>
    <row r="22" spans="1:9" ht="24">
      <c r="A22" s="151"/>
      <c r="B22" s="160"/>
      <c r="C22" s="153"/>
      <c r="D22" s="154"/>
      <c r="E22" s="141"/>
      <c r="F22" s="153"/>
      <c r="G22" s="153"/>
      <c r="H22" s="141"/>
      <c r="I22" s="161"/>
    </row>
    <row r="23" spans="1:9" ht="24.75" thickBot="1">
      <c r="A23" s="218" t="s">
        <v>28</v>
      </c>
      <c r="B23" s="219"/>
      <c r="C23" s="170">
        <f>SUM(C9:C22)</f>
        <v>2143953</v>
      </c>
      <c r="D23" s="171">
        <v>0</v>
      </c>
      <c r="E23" s="170">
        <f>SUM(E9:E22)</f>
        <v>2122953</v>
      </c>
      <c r="F23" s="170">
        <f>SUM(F9:F22)</f>
        <v>2122953</v>
      </c>
      <c r="G23" s="110">
        <f>SUM(G9:G22)</f>
        <v>21000</v>
      </c>
      <c r="H23" s="169">
        <v>0</v>
      </c>
      <c r="I23" s="162"/>
    </row>
    <row r="24" ht="21" thickTop="1"/>
    <row r="34" ht="20.25">
      <c r="C34" s="163"/>
    </row>
  </sheetData>
  <sheetProtection/>
  <mergeCells count="11">
    <mergeCell ref="A23:B23"/>
    <mergeCell ref="E6:E7"/>
    <mergeCell ref="H6:H7"/>
    <mergeCell ref="F6:F7"/>
    <mergeCell ref="I6:I7"/>
    <mergeCell ref="A2:I2"/>
    <mergeCell ref="A3:I3"/>
    <mergeCell ref="A4:I4"/>
    <mergeCell ref="A5:I5"/>
    <mergeCell ref="B6:B7"/>
    <mergeCell ref="C6:D6"/>
  </mergeCells>
  <printOptions horizontalCentered="1"/>
  <pageMargins left="0.3937007874015748" right="0.1968503937007874" top="0.984251968503937" bottom="0.31496062992125984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Normal="85" zoomScaleSheetLayoutView="100" zoomScalePageLayoutView="0" workbookViewId="0" topLeftCell="A31">
      <selection activeCell="A39" sqref="A39:O59"/>
    </sheetView>
  </sheetViews>
  <sheetFormatPr defaultColWidth="9.140625" defaultRowHeight="12.75"/>
  <cols>
    <col min="1" max="1" width="1.57421875" style="0" customWidth="1"/>
    <col min="2" max="2" width="28.00390625" style="0" customWidth="1"/>
    <col min="3" max="5" width="13.7109375" style="0" customWidth="1"/>
    <col min="6" max="6" width="12.8515625" style="0" customWidth="1"/>
    <col min="7" max="7" width="13.7109375" style="0" customWidth="1"/>
    <col min="8" max="8" width="13.00390625" style="0" customWidth="1"/>
    <col min="9" max="9" width="13.8515625" style="0" customWidth="1"/>
    <col min="10" max="10" width="12.57421875" style="0" customWidth="1"/>
    <col min="11" max="11" width="11.421875" style="0" customWidth="1"/>
    <col min="12" max="12" width="12.7109375" style="0" customWidth="1"/>
    <col min="13" max="13" width="11.7109375" style="0" customWidth="1"/>
    <col min="14" max="14" width="11.421875" style="0" customWidth="1"/>
    <col min="15" max="15" width="12.57421875" style="0" customWidth="1"/>
    <col min="16" max="16" width="16.57421875" style="0" customWidth="1"/>
    <col min="17" max="17" width="22.28125" style="0" customWidth="1"/>
  </cols>
  <sheetData>
    <row r="1" spans="1:15" ht="21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O1" s="134" t="s">
        <v>167</v>
      </c>
    </row>
    <row r="2" spans="1:15" ht="21.75">
      <c r="A2" s="226" t="s">
        <v>109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21.75">
      <c r="A3" s="226" t="s">
        <v>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21.75">
      <c r="A4" s="227" t="s">
        <v>310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21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 t="s">
        <v>5</v>
      </c>
    </row>
    <row r="6" spans="1:15" ht="21.75">
      <c r="A6" s="116"/>
      <c r="B6" s="117"/>
      <c r="C6" s="118"/>
      <c r="D6" s="118"/>
      <c r="E6" s="118" t="s">
        <v>45</v>
      </c>
      <c r="F6" s="118" t="s">
        <v>46</v>
      </c>
      <c r="G6" s="118"/>
      <c r="H6" s="118"/>
      <c r="I6" s="118"/>
      <c r="J6" s="118" t="s">
        <v>47</v>
      </c>
      <c r="K6" s="118" t="s">
        <v>155</v>
      </c>
      <c r="L6" s="118" t="s">
        <v>48</v>
      </c>
      <c r="M6" s="118"/>
      <c r="N6" s="118"/>
      <c r="O6" s="118"/>
    </row>
    <row r="7" spans="1:15" ht="21.75">
      <c r="A7" s="228" t="s">
        <v>49</v>
      </c>
      <c r="B7" s="229"/>
      <c r="C7" s="119" t="s">
        <v>50</v>
      </c>
      <c r="D7" s="119" t="s">
        <v>28</v>
      </c>
      <c r="E7" s="119" t="s">
        <v>51</v>
      </c>
      <c r="F7" s="119" t="s">
        <v>52</v>
      </c>
      <c r="G7" s="119" t="s">
        <v>53</v>
      </c>
      <c r="H7" s="119" t="s">
        <v>54</v>
      </c>
      <c r="I7" s="119" t="s">
        <v>105</v>
      </c>
      <c r="J7" s="119" t="s">
        <v>97</v>
      </c>
      <c r="K7" s="119" t="s">
        <v>156</v>
      </c>
      <c r="L7" s="119" t="s">
        <v>55</v>
      </c>
      <c r="M7" s="119" t="s">
        <v>163</v>
      </c>
      <c r="N7" s="119" t="s">
        <v>154</v>
      </c>
      <c r="O7" s="119" t="s">
        <v>56</v>
      </c>
    </row>
    <row r="8" spans="1:15" ht="21.75">
      <c r="A8" s="120"/>
      <c r="B8" s="121"/>
      <c r="C8" s="122"/>
      <c r="D8" s="122"/>
      <c r="E8" s="122"/>
      <c r="F8" s="122" t="s">
        <v>57</v>
      </c>
      <c r="G8" s="122"/>
      <c r="H8" s="122"/>
      <c r="I8" s="122"/>
      <c r="J8" s="122" t="s">
        <v>58</v>
      </c>
      <c r="K8" s="122"/>
      <c r="L8" s="122" t="s">
        <v>59</v>
      </c>
      <c r="M8" s="122"/>
      <c r="N8" s="122"/>
      <c r="O8" s="122"/>
    </row>
    <row r="9" spans="1:15" ht="21.75">
      <c r="A9" s="220" t="s">
        <v>60</v>
      </c>
      <c r="B9" s="221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7" ht="23.25">
      <c r="A10" s="125"/>
      <c r="B10" s="126" t="s">
        <v>98</v>
      </c>
      <c r="C10" s="127">
        <v>9432969</v>
      </c>
      <c r="D10" s="128">
        <v>9427524</v>
      </c>
      <c r="E10" s="128">
        <v>6123720</v>
      </c>
      <c r="F10" s="128">
        <v>718920</v>
      </c>
      <c r="G10" s="128">
        <v>432995</v>
      </c>
      <c r="H10" s="128">
        <v>1115500</v>
      </c>
      <c r="I10" s="128">
        <v>1036389</v>
      </c>
      <c r="J10" s="128"/>
      <c r="K10" s="128"/>
      <c r="L10" s="128"/>
      <c r="M10" s="129"/>
      <c r="N10" s="129"/>
      <c r="O10" s="129"/>
      <c r="P10" s="172"/>
      <c r="Q10" s="143"/>
    </row>
    <row r="11" spans="1:17" ht="23.25">
      <c r="A11" s="125"/>
      <c r="B11" s="126" t="s">
        <v>89</v>
      </c>
      <c r="C11" s="127">
        <v>2544335</v>
      </c>
      <c r="D11" s="128">
        <v>2538575</v>
      </c>
      <c r="E11" s="128">
        <v>594810</v>
      </c>
      <c r="F11" s="128">
        <v>966295</v>
      </c>
      <c r="G11" s="128"/>
      <c r="H11" s="128"/>
      <c r="I11" s="128">
        <v>977470</v>
      </c>
      <c r="J11" s="128"/>
      <c r="K11" s="128"/>
      <c r="L11" s="128"/>
      <c r="M11" s="129"/>
      <c r="N11" s="129"/>
      <c r="O11" s="129"/>
      <c r="P11" s="172"/>
      <c r="Q11" s="143"/>
    </row>
    <row r="12" spans="1:17" ht="23.25">
      <c r="A12" s="125"/>
      <c r="B12" s="126" t="s">
        <v>90</v>
      </c>
      <c r="C12" s="127">
        <v>1996440</v>
      </c>
      <c r="D12" s="128">
        <v>1996440</v>
      </c>
      <c r="E12" s="128">
        <v>565020</v>
      </c>
      <c r="F12" s="128">
        <v>674100</v>
      </c>
      <c r="G12" s="128"/>
      <c r="H12" s="128"/>
      <c r="I12" s="128">
        <v>757320</v>
      </c>
      <c r="J12" s="128"/>
      <c r="K12" s="128"/>
      <c r="L12" s="128"/>
      <c r="M12" s="129"/>
      <c r="N12" s="129"/>
      <c r="O12" s="129"/>
      <c r="P12" s="172"/>
      <c r="Q12" s="143"/>
    </row>
    <row r="13" spans="1:17" ht="23.25">
      <c r="A13" s="125"/>
      <c r="B13" s="126" t="s">
        <v>61</v>
      </c>
      <c r="C13" s="127">
        <v>2009500</v>
      </c>
      <c r="D13" s="128">
        <v>1929500</v>
      </c>
      <c r="E13" s="128">
        <v>1555268</v>
      </c>
      <c r="F13" s="128">
        <v>95237</v>
      </c>
      <c r="G13" s="128">
        <v>52400</v>
      </c>
      <c r="H13" s="128">
        <v>162702</v>
      </c>
      <c r="I13" s="128">
        <v>63893</v>
      </c>
      <c r="J13" s="128"/>
      <c r="K13" s="128"/>
      <c r="L13" s="128"/>
      <c r="M13" s="129"/>
      <c r="N13" s="129"/>
      <c r="O13" s="129"/>
      <c r="P13" s="172"/>
      <c r="Q13" s="143"/>
    </row>
    <row r="14" spans="1:17" ht="23.25">
      <c r="A14" s="125"/>
      <c r="B14" s="126" t="s">
        <v>62</v>
      </c>
      <c r="C14" s="127">
        <v>11357845.66</v>
      </c>
      <c r="D14" s="128">
        <v>11082802.16</v>
      </c>
      <c r="E14" s="128">
        <v>1405426.19</v>
      </c>
      <c r="F14" s="128">
        <v>219925.67</v>
      </c>
      <c r="G14" s="128">
        <v>682375</v>
      </c>
      <c r="H14" s="128">
        <v>3352701</v>
      </c>
      <c r="I14" s="128">
        <v>1710544.3</v>
      </c>
      <c r="J14" s="128">
        <v>1178810</v>
      </c>
      <c r="K14" s="128">
        <v>599960</v>
      </c>
      <c r="L14" s="128">
        <v>1443640</v>
      </c>
      <c r="M14" s="129">
        <v>489420</v>
      </c>
      <c r="N14" s="129"/>
      <c r="O14" s="129"/>
      <c r="P14" s="172"/>
      <c r="Q14" s="143"/>
    </row>
    <row r="15" spans="1:17" ht="23.25">
      <c r="A15" s="125"/>
      <c r="B15" s="126" t="s">
        <v>63</v>
      </c>
      <c r="C15" s="127">
        <v>5059445.65</v>
      </c>
      <c r="D15" s="128">
        <v>5040226.18</v>
      </c>
      <c r="E15" s="128">
        <v>741139</v>
      </c>
      <c r="F15" s="128">
        <v>151430</v>
      </c>
      <c r="G15" s="128">
        <v>2893287.49</v>
      </c>
      <c r="H15" s="128">
        <v>581610.69</v>
      </c>
      <c r="I15" s="128">
        <v>642799</v>
      </c>
      <c r="J15" s="128"/>
      <c r="K15" s="128"/>
      <c r="L15" s="128"/>
      <c r="M15" s="129">
        <v>29960</v>
      </c>
      <c r="N15" s="129"/>
      <c r="O15" s="129"/>
      <c r="P15" s="172"/>
      <c r="Q15" s="143"/>
    </row>
    <row r="16" spans="1:17" ht="23.25">
      <c r="A16" s="125"/>
      <c r="B16" s="126" t="s">
        <v>64</v>
      </c>
      <c r="C16" s="127">
        <v>1122969.59</v>
      </c>
      <c r="D16" s="128">
        <v>1115822.47</v>
      </c>
      <c r="E16" s="128">
        <v>456423.65</v>
      </c>
      <c r="F16" s="128"/>
      <c r="G16" s="128">
        <v>70144.09</v>
      </c>
      <c r="H16" s="128">
        <v>276242.85</v>
      </c>
      <c r="I16" s="128"/>
      <c r="J16" s="128"/>
      <c r="K16" s="128"/>
      <c r="L16" s="128"/>
      <c r="M16" s="129"/>
      <c r="N16" s="129">
        <v>313011.88</v>
      </c>
      <c r="O16" s="129"/>
      <c r="P16" s="172"/>
      <c r="Q16" s="143"/>
    </row>
    <row r="17" spans="1:17" ht="23.25">
      <c r="A17" s="125"/>
      <c r="B17" s="126" t="s">
        <v>65</v>
      </c>
      <c r="C17" s="127">
        <v>6428500</v>
      </c>
      <c r="D17" s="128">
        <v>6360074.41</v>
      </c>
      <c r="E17" s="128">
        <v>145000</v>
      </c>
      <c r="F17" s="128"/>
      <c r="G17" s="128">
        <v>5843500</v>
      </c>
      <c r="H17" s="128"/>
      <c r="I17" s="128">
        <v>41574.41</v>
      </c>
      <c r="J17" s="128">
        <v>260000</v>
      </c>
      <c r="K17" s="128"/>
      <c r="L17" s="128">
        <v>70000</v>
      </c>
      <c r="M17" s="129"/>
      <c r="N17" s="129"/>
      <c r="O17" s="129"/>
      <c r="P17" s="172"/>
      <c r="Q17" s="143"/>
    </row>
    <row r="18" spans="1:17" ht="23.25">
      <c r="A18" s="125"/>
      <c r="B18" s="126" t="s">
        <v>56</v>
      </c>
      <c r="C18" s="127">
        <v>3169192</v>
      </c>
      <c r="D18" s="128">
        <v>3068580.25</v>
      </c>
      <c r="E18" s="128"/>
      <c r="F18" s="128"/>
      <c r="G18" s="128"/>
      <c r="H18" s="128"/>
      <c r="I18" s="128"/>
      <c r="J18" s="128"/>
      <c r="K18" s="128"/>
      <c r="L18" s="128"/>
      <c r="M18" s="129"/>
      <c r="N18" s="129"/>
      <c r="O18" s="129">
        <v>3068580.25</v>
      </c>
      <c r="P18" s="172"/>
      <c r="Q18" s="143"/>
    </row>
    <row r="19" spans="1:17" ht="23.25">
      <c r="A19" s="125"/>
      <c r="B19" s="126" t="s">
        <v>311</v>
      </c>
      <c r="C19" s="127">
        <v>2270423.1</v>
      </c>
      <c r="D19" s="128">
        <v>2270423.1</v>
      </c>
      <c r="E19" s="128">
        <v>2270423.1</v>
      </c>
      <c r="F19" s="128"/>
      <c r="G19" s="128"/>
      <c r="H19" s="128"/>
      <c r="I19" s="128"/>
      <c r="J19" s="128"/>
      <c r="K19" s="128"/>
      <c r="L19" s="128"/>
      <c r="M19" s="129"/>
      <c r="N19" s="129"/>
      <c r="O19" s="129"/>
      <c r="P19" s="172"/>
      <c r="Q19" s="143"/>
    </row>
    <row r="20" spans="1:17" ht="23.25">
      <c r="A20" s="125"/>
      <c r="B20" s="126" t="s">
        <v>99</v>
      </c>
      <c r="C20" s="127">
        <v>166380</v>
      </c>
      <c r="D20" s="128">
        <v>161280</v>
      </c>
      <c r="E20" s="128"/>
      <c r="F20" s="128"/>
      <c r="G20" s="128">
        <v>95380</v>
      </c>
      <c r="H20" s="128">
        <v>15000</v>
      </c>
      <c r="I20" s="128">
        <v>24900</v>
      </c>
      <c r="J20" s="128"/>
      <c r="K20" s="128">
        <v>26000</v>
      </c>
      <c r="L20" s="128"/>
      <c r="M20" s="129"/>
      <c r="N20" s="129"/>
      <c r="O20" s="129"/>
      <c r="P20" s="172"/>
      <c r="Q20" s="143"/>
    </row>
    <row r="21" spans="1:17" ht="23.25">
      <c r="A21" s="125"/>
      <c r="B21" s="126" t="s">
        <v>102</v>
      </c>
      <c r="C21" s="127">
        <v>5442000</v>
      </c>
      <c r="D21" s="128">
        <v>5347500</v>
      </c>
      <c r="E21" s="128"/>
      <c r="F21" s="128"/>
      <c r="G21" s="128"/>
      <c r="H21" s="128"/>
      <c r="I21" s="128">
        <v>5347500</v>
      </c>
      <c r="J21" s="128"/>
      <c r="K21" s="128"/>
      <c r="L21" s="128"/>
      <c r="M21" s="129"/>
      <c r="N21" s="129"/>
      <c r="O21" s="129"/>
      <c r="P21" s="172"/>
      <c r="Q21" s="143"/>
    </row>
    <row r="22" spans="1:17" s="176" customFormat="1" ht="23.25">
      <c r="A22" s="222" t="s">
        <v>84</v>
      </c>
      <c r="B22" s="223"/>
      <c r="C22" s="175">
        <f>SUM(C10:C21)</f>
        <v>51000000.00000001</v>
      </c>
      <c r="D22" s="175">
        <f>SUM(D10:D21)</f>
        <v>50338747.57</v>
      </c>
      <c r="E22" s="175">
        <f>SUM(E10:E21)</f>
        <v>13857229.94</v>
      </c>
      <c r="F22" s="175">
        <f aca="true" t="shared" si="0" ref="F22:O22">SUM(F10:F21)</f>
        <v>2825907.67</v>
      </c>
      <c r="G22" s="175">
        <f t="shared" si="0"/>
        <v>10070081.58</v>
      </c>
      <c r="H22" s="175">
        <f t="shared" si="0"/>
        <v>5503756.539999999</v>
      </c>
      <c r="I22" s="175">
        <f t="shared" si="0"/>
        <v>10602389.71</v>
      </c>
      <c r="J22" s="175">
        <f t="shared" si="0"/>
        <v>1438810</v>
      </c>
      <c r="K22" s="175">
        <f t="shared" si="0"/>
        <v>625960</v>
      </c>
      <c r="L22" s="175">
        <f t="shared" si="0"/>
        <v>1513640</v>
      </c>
      <c r="M22" s="175">
        <f t="shared" si="0"/>
        <v>519380</v>
      </c>
      <c r="N22" s="175">
        <f t="shared" si="0"/>
        <v>313011.88</v>
      </c>
      <c r="O22" s="175">
        <f t="shared" si="0"/>
        <v>3068580.25</v>
      </c>
      <c r="P22" s="172"/>
      <c r="Q22" s="143"/>
    </row>
    <row r="23" spans="1:15" ht="21.75">
      <c r="A23" s="220" t="s">
        <v>66</v>
      </c>
      <c r="B23" s="221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5" ht="23.25">
      <c r="A24" s="131"/>
      <c r="B24" s="132" t="s">
        <v>67</v>
      </c>
      <c r="C24" s="128">
        <v>1123000</v>
      </c>
      <c r="D24" s="128">
        <v>1107169.14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23.25">
      <c r="A25" s="131"/>
      <c r="B25" s="132" t="s">
        <v>68</v>
      </c>
      <c r="C25" s="128">
        <v>699000</v>
      </c>
      <c r="D25" s="128">
        <v>982531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23.25">
      <c r="A26" s="131"/>
      <c r="B26" s="132" t="s">
        <v>69</v>
      </c>
      <c r="C26" s="128">
        <v>1080000</v>
      </c>
      <c r="D26" s="128">
        <v>1055028.79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5" ht="23.25">
      <c r="A27" s="131"/>
      <c r="B27" s="132" t="s">
        <v>70</v>
      </c>
      <c r="C27" s="128">
        <v>922000</v>
      </c>
      <c r="D27" s="128">
        <v>1396855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ht="23.25">
      <c r="A28" s="131"/>
      <c r="B28" s="132" t="s">
        <v>71</v>
      </c>
      <c r="C28" s="128">
        <v>27176000</v>
      </c>
      <c r="D28" s="128">
        <v>26893959.41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ht="23.25">
      <c r="A29" s="131"/>
      <c r="B29" s="132" t="s">
        <v>100</v>
      </c>
      <c r="C29" s="128">
        <v>20000000</v>
      </c>
      <c r="D29" s="128">
        <v>18979373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s="176" customFormat="1" ht="23.25">
      <c r="A30" s="222" t="s">
        <v>85</v>
      </c>
      <c r="B30" s="223"/>
      <c r="C30" s="175">
        <f>SUM(C24:C29)</f>
        <v>51000000</v>
      </c>
      <c r="D30" s="175">
        <f>SUM(D24:D29)</f>
        <v>50414916.34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</row>
    <row r="31" spans="1:15" ht="27.75" customHeight="1" thickBot="1">
      <c r="A31" s="224" t="s">
        <v>101</v>
      </c>
      <c r="B31" s="224"/>
      <c r="C31" s="224"/>
      <c r="D31" s="196">
        <f>+D30-D22</f>
        <v>76168.77000000328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ht="13.5" thickTop="1"/>
    <row r="39" spans="1:15" ht="21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O39" s="134" t="s">
        <v>340</v>
      </c>
    </row>
    <row r="40" spans="1:15" ht="21.75">
      <c r="A40" s="226" t="s">
        <v>109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</row>
    <row r="41" spans="1:15" ht="21.75">
      <c r="A41" s="226" t="s">
        <v>337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  <row r="42" spans="1:15" ht="21.75">
      <c r="A42" s="227" t="s">
        <v>310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</row>
    <row r="43" spans="1:15" ht="21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 t="s">
        <v>5</v>
      </c>
    </row>
    <row r="44" spans="1:15" ht="21.75">
      <c r="A44" s="116"/>
      <c r="B44" s="117"/>
      <c r="C44" s="118"/>
      <c r="D44" s="118"/>
      <c r="E44" s="118" t="s">
        <v>45</v>
      </c>
      <c r="F44" s="118" t="s">
        <v>46</v>
      </c>
      <c r="G44" s="118"/>
      <c r="H44" s="118"/>
      <c r="I44" s="118"/>
      <c r="J44" s="118" t="s">
        <v>47</v>
      </c>
      <c r="K44" s="118" t="s">
        <v>155</v>
      </c>
      <c r="L44" s="118" t="s">
        <v>48</v>
      </c>
      <c r="M44" s="118"/>
      <c r="N44" s="118"/>
      <c r="O44" s="118"/>
    </row>
    <row r="45" spans="1:15" ht="21.75">
      <c r="A45" s="228" t="s">
        <v>49</v>
      </c>
      <c r="B45" s="229"/>
      <c r="C45" s="119" t="s">
        <v>50</v>
      </c>
      <c r="D45" s="119" t="s">
        <v>28</v>
      </c>
      <c r="E45" s="119" t="s">
        <v>51</v>
      </c>
      <c r="F45" s="119" t="s">
        <v>52</v>
      </c>
      <c r="G45" s="119" t="s">
        <v>53</v>
      </c>
      <c r="H45" s="119" t="s">
        <v>54</v>
      </c>
      <c r="I45" s="119" t="s">
        <v>105</v>
      </c>
      <c r="J45" s="119" t="s">
        <v>97</v>
      </c>
      <c r="K45" s="119" t="s">
        <v>156</v>
      </c>
      <c r="L45" s="119" t="s">
        <v>55</v>
      </c>
      <c r="M45" s="119" t="s">
        <v>163</v>
      </c>
      <c r="N45" s="119" t="s">
        <v>154</v>
      </c>
      <c r="O45" s="119" t="s">
        <v>56</v>
      </c>
    </row>
    <row r="46" spans="1:15" ht="21.75">
      <c r="A46" s="120"/>
      <c r="B46" s="121"/>
      <c r="C46" s="122"/>
      <c r="D46" s="122"/>
      <c r="E46" s="122"/>
      <c r="F46" s="122" t="s">
        <v>57</v>
      </c>
      <c r="G46" s="122"/>
      <c r="H46" s="122"/>
      <c r="I46" s="122"/>
      <c r="J46" s="122" t="s">
        <v>58</v>
      </c>
      <c r="K46" s="122"/>
      <c r="L46" s="122" t="s">
        <v>59</v>
      </c>
      <c r="M46" s="122"/>
      <c r="N46" s="122"/>
      <c r="O46" s="122"/>
    </row>
    <row r="47" spans="1:15" ht="21.75">
      <c r="A47" s="220" t="s">
        <v>60</v>
      </c>
      <c r="B47" s="22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23.25">
      <c r="A48" s="125"/>
      <c r="B48" s="126" t="s">
        <v>341</v>
      </c>
      <c r="C48" s="127"/>
      <c r="D48" s="128">
        <v>1108217</v>
      </c>
      <c r="E48" s="128"/>
      <c r="F48" s="128"/>
      <c r="G48" s="128"/>
      <c r="H48" s="128"/>
      <c r="I48" s="128">
        <v>1108217</v>
      </c>
      <c r="J48" s="128"/>
      <c r="K48" s="128"/>
      <c r="L48" s="128"/>
      <c r="M48" s="129"/>
      <c r="N48" s="129"/>
      <c r="O48" s="129"/>
    </row>
    <row r="49" spans="1:15" ht="23.25">
      <c r="A49" s="125"/>
      <c r="B49" s="126" t="s">
        <v>342</v>
      </c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9"/>
      <c r="N49" s="129"/>
      <c r="O49" s="129"/>
    </row>
    <row r="50" spans="1:15" ht="23.25">
      <c r="A50" s="222" t="s">
        <v>84</v>
      </c>
      <c r="B50" s="223"/>
      <c r="C50" s="175">
        <f aca="true" t="shared" si="1" ref="C50:O50">SUM(C48:C48)</f>
        <v>0</v>
      </c>
      <c r="D50" s="175">
        <f t="shared" si="1"/>
        <v>1108217</v>
      </c>
      <c r="E50" s="175">
        <f t="shared" si="1"/>
        <v>0</v>
      </c>
      <c r="F50" s="175">
        <f t="shared" si="1"/>
        <v>0</v>
      </c>
      <c r="G50" s="175">
        <f t="shared" si="1"/>
        <v>0</v>
      </c>
      <c r="H50" s="175">
        <f t="shared" si="1"/>
        <v>0</v>
      </c>
      <c r="I50" s="175">
        <f t="shared" si="1"/>
        <v>1108217</v>
      </c>
      <c r="J50" s="175">
        <f t="shared" si="1"/>
        <v>0</v>
      </c>
      <c r="K50" s="175">
        <f t="shared" si="1"/>
        <v>0</v>
      </c>
      <c r="L50" s="175">
        <f t="shared" si="1"/>
        <v>0</v>
      </c>
      <c r="M50" s="175">
        <f t="shared" si="1"/>
        <v>0</v>
      </c>
      <c r="N50" s="175">
        <f t="shared" si="1"/>
        <v>0</v>
      </c>
      <c r="O50" s="175">
        <f t="shared" si="1"/>
        <v>0</v>
      </c>
    </row>
    <row r="51" spans="1:15" ht="21.75">
      <c r="A51" s="220" t="s">
        <v>66</v>
      </c>
      <c r="B51" s="22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1:15" ht="23.25">
      <c r="A52" s="131"/>
      <c r="B52" s="132" t="s">
        <v>338</v>
      </c>
      <c r="C52" s="128"/>
      <c r="D52" s="128">
        <v>1109717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15" ht="23.25">
      <c r="A53" s="131"/>
      <c r="B53" s="132" t="s">
        <v>339</v>
      </c>
      <c r="C53" s="128"/>
      <c r="D53" s="128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1:15" ht="23.25">
      <c r="A54" s="222" t="s">
        <v>85</v>
      </c>
      <c r="B54" s="223"/>
      <c r="C54" s="175">
        <f>SUM(C52:C52)</f>
        <v>0</v>
      </c>
      <c r="D54" s="175">
        <f>SUM(D52:D52)</f>
        <v>1109717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</row>
    <row r="55" spans="1:15" ht="24" thickBot="1">
      <c r="A55" s="224" t="s">
        <v>101</v>
      </c>
      <c r="B55" s="224"/>
      <c r="C55" s="225"/>
      <c r="D55" s="133">
        <f>+D54-D50</f>
        <v>1500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ht="13.5" thickTop="1"/>
  </sheetData>
  <sheetProtection/>
  <mergeCells count="18">
    <mergeCell ref="A23:B23"/>
    <mergeCell ref="A30:B30"/>
    <mergeCell ref="A31:C31"/>
    <mergeCell ref="A2:O2"/>
    <mergeCell ref="A3:O3"/>
    <mergeCell ref="A4:O4"/>
    <mergeCell ref="A7:B7"/>
    <mergeCell ref="A9:B9"/>
    <mergeCell ref="A22:B22"/>
    <mergeCell ref="A51:B51"/>
    <mergeCell ref="A54:B54"/>
    <mergeCell ref="A55:C55"/>
    <mergeCell ref="A40:O40"/>
    <mergeCell ref="A41:O41"/>
    <mergeCell ref="A42:O42"/>
    <mergeCell ref="A45:B45"/>
    <mergeCell ref="A47:B47"/>
    <mergeCell ref="A50:B50"/>
  </mergeCells>
  <printOptions horizontalCentered="1"/>
  <pageMargins left="0.2755905511811024" right="0.03937007874015748" top="0.6299212598425197" bottom="0.11811023622047245" header="0.31496062992125984" footer="0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7"/>
  <sheetViews>
    <sheetView view="pageBreakPreview" zoomScaleSheetLayoutView="100" zoomScalePageLayoutView="0" workbookViewId="0" topLeftCell="A7">
      <selection activeCell="A1" sqref="A1:C15"/>
    </sheetView>
  </sheetViews>
  <sheetFormatPr defaultColWidth="9.140625" defaultRowHeight="12.75"/>
  <cols>
    <col min="1" max="1" width="11.00390625" style="3" customWidth="1"/>
    <col min="2" max="2" width="60.8515625" style="3" customWidth="1"/>
    <col min="3" max="3" width="13.7109375" style="3" bestFit="1" customWidth="1"/>
    <col min="4" max="16384" width="9.140625" style="3" customWidth="1"/>
  </cols>
  <sheetData>
    <row r="1" spans="1:3" ht="24">
      <c r="A1" s="48" t="s">
        <v>161</v>
      </c>
      <c r="B1" s="48"/>
      <c r="C1" s="48"/>
    </row>
    <row r="2" spans="1:3" ht="24">
      <c r="A2" s="48"/>
      <c r="B2" s="48"/>
      <c r="C2" s="19" t="s">
        <v>5</v>
      </c>
    </row>
    <row r="3" spans="1:2" ht="24">
      <c r="A3" s="10" t="s">
        <v>73</v>
      </c>
      <c r="B3" s="10" t="s">
        <v>86</v>
      </c>
    </row>
    <row r="4" spans="1:3" ht="24">
      <c r="A4" s="12"/>
      <c r="B4" s="15" t="s">
        <v>255</v>
      </c>
      <c r="C4" s="93">
        <v>26000</v>
      </c>
    </row>
    <row r="5" spans="1:3" ht="24">
      <c r="A5" s="94"/>
      <c r="B5" s="15" t="s">
        <v>270</v>
      </c>
      <c r="C5" s="93">
        <v>9900</v>
      </c>
    </row>
    <row r="6" spans="1:3" ht="24">
      <c r="A6" s="94"/>
      <c r="B6" s="15" t="s">
        <v>256</v>
      </c>
      <c r="C6" s="93">
        <v>15000</v>
      </c>
    </row>
    <row r="7" spans="1:3" ht="24">
      <c r="A7" s="94"/>
      <c r="B7" s="15" t="s">
        <v>257</v>
      </c>
      <c r="C7" s="93">
        <v>19000</v>
      </c>
    </row>
    <row r="8" spans="1:3" ht="24">
      <c r="A8" s="94"/>
      <c r="B8" s="15" t="s">
        <v>285</v>
      </c>
      <c r="C8" s="93">
        <v>30000</v>
      </c>
    </row>
    <row r="9" spans="1:3" ht="24">
      <c r="A9" s="94"/>
      <c r="B9" s="15" t="s">
        <v>284</v>
      </c>
      <c r="C9" s="93">
        <v>16380</v>
      </c>
    </row>
    <row r="10" spans="1:3" ht="24">
      <c r="A10" s="94"/>
      <c r="B10" s="15" t="s">
        <v>286</v>
      </c>
      <c r="C10" s="93">
        <v>15000</v>
      </c>
    </row>
    <row r="11" spans="1:3" ht="24">
      <c r="A11" s="94"/>
      <c r="B11" s="15" t="s">
        <v>343</v>
      </c>
      <c r="C11" s="93">
        <v>30000</v>
      </c>
    </row>
    <row r="12" spans="1:3" ht="24">
      <c r="A12" s="94"/>
      <c r="B12" s="15"/>
      <c r="C12" s="93"/>
    </row>
    <row r="13" spans="1:3" ht="24">
      <c r="A13" s="94"/>
      <c r="B13" s="15"/>
      <c r="C13" s="93"/>
    </row>
    <row r="14" spans="1:3" ht="6" customHeight="1">
      <c r="A14" s="94"/>
      <c r="B14" s="15"/>
      <c r="C14" s="93"/>
    </row>
    <row r="15" spans="1:3" ht="24.75" thickBot="1">
      <c r="A15" s="207" t="s">
        <v>28</v>
      </c>
      <c r="B15" s="207"/>
      <c r="C15" s="95">
        <f>SUM(C4:C14)</f>
        <v>161280</v>
      </c>
    </row>
    <row r="16" spans="1:3" ht="24.75" thickTop="1">
      <c r="A16" s="12"/>
      <c r="C16" s="13"/>
    </row>
    <row r="17" spans="1:3" ht="24">
      <c r="A17" s="12"/>
      <c r="C17" s="13"/>
    </row>
    <row r="18" ht="24">
      <c r="A18" s="10"/>
    </row>
    <row r="19" spans="1:3" ht="24">
      <c r="A19" s="10"/>
      <c r="C19" s="19"/>
    </row>
    <row r="20" spans="1:2" ht="24">
      <c r="A20" s="12"/>
      <c r="B20" s="7"/>
    </row>
    <row r="21" spans="1:3" ht="24">
      <c r="A21" s="12"/>
      <c r="C21" s="11"/>
    </row>
    <row r="22" spans="1:3" ht="24">
      <c r="A22" s="12"/>
      <c r="C22" s="11"/>
    </row>
    <row r="23" spans="1:3" ht="24">
      <c r="A23" s="12"/>
      <c r="C23" s="11"/>
    </row>
    <row r="24" spans="1:3" ht="24">
      <c r="A24" s="12"/>
      <c r="C24" s="11"/>
    </row>
    <row r="25" spans="1:3" ht="24">
      <c r="A25" s="12"/>
      <c r="C25" s="11"/>
    </row>
    <row r="26" spans="1:3" ht="24">
      <c r="A26" s="12"/>
      <c r="C26" s="11"/>
    </row>
    <row r="27" spans="2:3" ht="24">
      <c r="B27" s="9"/>
      <c r="C27" s="21"/>
    </row>
  </sheetData>
  <sheetProtection/>
  <mergeCells count="1">
    <mergeCell ref="A15:B15"/>
  </mergeCells>
  <printOptions horizontalCentered="1"/>
  <pageMargins left="0.7480314960629921" right="0.31496062992125984" top="0.984251968503937" bottom="0.3937007874015748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C20"/>
  <sheetViews>
    <sheetView view="pageBreakPreview" zoomScaleSheetLayoutView="100" zoomScalePageLayoutView="0" workbookViewId="0" topLeftCell="A13">
      <selection activeCell="A1" sqref="A1:C23"/>
    </sheetView>
  </sheetViews>
  <sheetFormatPr defaultColWidth="9.140625" defaultRowHeight="12.75"/>
  <cols>
    <col min="1" max="1" width="2.7109375" style="3" customWidth="1"/>
    <col min="2" max="2" width="89.28125" style="3" customWidth="1"/>
    <col min="3" max="3" width="15.28125" style="3" customWidth="1"/>
    <col min="4" max="4" width="7.57421875" style="3" customWidth="1"/>
    <col min="5" max="16384" width="9.140625" style="3" customWidth="1"/>
  </cols>
  <sheetData>
    <row r="1" spans="1:3" ht="24">
      <c r="A1" s="48" t="s">
        <v>160</v>
      </c>
      <c r="B1" s="48"/>
      <c r="C1" s="48"/>
    </row>
    <row r="2" spans="1:3" ht="24">
      <c r="A2" s="10"/>
      <c r="C2" s="19" t="s">
        <v>5</v>
      </c>
    </row>
    <row r="3" spans="1:2" ht="24">
      <c r="A3" s="96" t="s">
        <v>202</v>
      </c>
      <c r="B3" s="7"/>
    </row>
    <row r="4" spans="1:3" ht="24">
      <c r="A4" s="96"/>
      <c r="B4" s="3" t="s">
        <v>271</v>
      </c>
      <c r="C4" s="11">
        <v>985000</v>
      </c>
    </row>
    <row r="5" spans="1:3" ht="24">
      <c r="A5" s="96"/>
      <c r="B5" s="98" t="s">
        <v>272</v>
      </c>
      <c r="C5" s="99">
        <v>754000</v>
      </c>
    </row>
    <row r="6" spans="1:3" ht="24">
      <c r="A6" s="96"/>
      <c r="B6" s="98" t="s">
        <v>274</v>
      </c>
      <c r="C6" s="99">
        <v>79000</v>
      </c>
    </row>
    <row r="7" spans="1:3" ht="24">
      <c r="A7" s="96" t="s">
        <v>203</v>
      </c>
      <c r="B7" s="98" t="s">
        <v>275</v>
      </c>
      <c r="C7" s="99">
        <v>376000</v>
      </c>
    </row>
    <row r="8" spans="1:3" ht="24">
      <c r="A8" s="96"/>
      <c r="B8" s="182" t="s">
        <v>276</v>
      </c>
      <c r="C8" s="99">
        <v>179000</v>
      </c>
    </row>
    <row r="9" spans="1:3" ht="24">
      <c r="A9" s="96"/>
      <c r="B9" s="182" t="s">
        <v>277</v>
      </c>
      <c r="C9" s="99">
        <v>270000</v>
      </c>
    </row>
    <row r="10" spans="1:3" ht="24">
      <c r="A10" s="96"/>
      <c r="B10" s="182" t="s">
        <v>273</v>
      </c>
      <c r="C10" s="99">
        <v>96000</v>
      </c>
    </row>
    <row r="11" spans="1:3" ht="24">
      <c r="A11" s="96"/>
      <c r="B11" s="182" t="s">
        <v>278</v>
      </c>
      <c r="C11" s="99">
        <v>96000</v>
      </c>
    </row>
    <row r="12" spans="1:3" ht="24">
      <c r="A12" s="96"/>
      <c r="B12" s="98" t="s">
        <v>279</v>
      </c>
      <c r="C12" s="99">
        <v>1166500</v>
      </c>
    </row>
    <row r="13" spans="1:3" ht="24">
      <c r="A13" s="96"/>
      <c r="B13" s="98" t="s">
        <v>280</v>
      </c>
      <c r="C13" s="99">
        <v>486000</v>
      </c>
    </row>
    <row r="14" spans="1:3" ht="24">
      <c r="A14" s="96"/>
      <c r="B14" s="98" t="s">
        <v>281</v>
      </c>
      <c r="C14" s="99">
        <v>346000</v>
      </c>
    </row>
    <row r="15" spans="1:3" ht="24">
      <c r="A15" s="96"/>
      <c r="B15" s="98" t="s">
        <v>283</v>
      </c>
      <c r="C15" s="99">
        <v>167000</v>
      </c>
    </row>
    <row r="16" spans="1:3" ht="24">
      <c r="A16" s="96"/>
      <c r="B16" s="98" t="s">
        <v>282</v>
      </c>
      <c r="C16" s="99">
        <v>347000</v>
      </c>
    </row>
    <row r="17" spans="1:3" ht="24">
      <c r="A17" s="96"/>
      <c r="B17" s="98"/>
      <c r="C17" s="99"/>
    </row>
    <row r="18" spans="2:3" ht="24">
      <c r="B18" s="98"/>
      <c r="C18" s="99"/>
    </row>
    <row r="19" ht="6.75" customHeight="1"/>
    <row r="20" spans="1:3" ht="24.75" customHeight="1" thickBot="1">
      <c r="A20" s="197" t="s">
        <v>28</v>
      </c>
      <c r="B20" s="197"/>
      <c r="C20" s="95">
        <f>SUM(C4:C19)</f>
        <v>5347500</v>
      </c>
    </row>
    <row r="21" ht="24.75" thickTop="1"/>
  </sheetData>
  <sheetProtection/>
  <mergeCells count="1">
    <mergeCell ref="A20:B20"/>
  </mergeCells>
  <printOptions horizontalCentered="1"/>
  <pageMargins left="0.31496062992125984" right="0" top="0.9448818897637796" bottom="0" header="0" footer="0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6.00390625" style="3" customWidth="1"/>
    <col min="2" max="2" width="81.140625" style="3" customWidth="1"/>
    <col min="3" max="3" width="15.28125" style="3" customWidth="1"/>
    <col min="4" max="4" width="7.57421875" style="3" customWidth="1"/>
    <col min="5" max="16384" width="9.140625" style="3" customWidth="1"/>
  </cols>
  <sheetData>
    <row r="2" spans="1:5" ht="24">
      <c r="A2" s="48" t="s">
        <v>160</v>
      </c>
      <c r="B2" s="48"/>
      <c r="C2" s="48"/>
      <c r="D2" s="37"/>
      <c r="E2" s="37"/>
    </row>
    <row r="3" spans="1:5" ht="24">
      <c r="A3" s="10"/>
      <c r="C3" s="19" t="s">
        <v>5</v>
      </c>
      <c r="D3" s="37"/>
      <c r="E3" s="37"/>
    </row>
    <row r="4" spans="1:5" ht="24">
      <c r="A4" s="96" t="s">
        <v>91</v>
      </c>
      <c r="B4" s="7"/>
      <c r="D4" s="37"/>
      <c r="E4" s="37"/>
    </row>
    <row r="5" spans="1:5" ht="24">
      <c r="A5" s="96"/>
      <c r="B5" s="7" t="s">
        <v>92</v>
      </c>
      <c r="D5" s="37"/>
      <c r="E5" s="37"/>
    </row>
    <row r="6" spans="1:5" ht="24">
      <c r="A6" s="96"/>
      <c r="B6" s="3" t="s">
        <v>170</v>
      </c>
      <c r="C6" s="99">
        <v>98000</v>
      </c>
      <c r="D6" s="37"/>
      <c r="E6" s="37"/>
    </row>
    <row r="7" spans="1:5" ht="24">
      <c r="A7" s="96"/>
      <c r="B7" s="98" t="s">
        <v>169</v>
      </c>
      <c r="C7" s="99">
        <v>322060</v>
      </c>
      <c r="D7" s="37"/>
      <c r="E7" s="37"/>
    </row>
    <row r="8" spans="1:5" ht="24">
      <c r="A8" s="96"/>
      <c r="B8" s="98" t="s">
        <v>171</v>
      </c>
      <c r="C8" s="99">
        <v>448000</v>
      </c>
      <c r="D8" s="37"/>
      <c r="E8" s="37"/>
    </row>
    <row r="9" spans="1:5" ht="24">
      <c r="A9" s="96"/>
      <c r="B9" s="98" t="s">
        <v>172</v>
      </c>
      <c r="C9" s="99">
        <v>144000</v>
      </c>
      <c r="D9" s="37"/>
      <c r="E9" s="37"/>
    </row>
    <row r="10" spans="1:5" ht="24">
      <c r="A10" s="96"/>
      <c r="B10" s="98" t="s">
        <v>173</v>
      </c>
      <c r="C10" s="99">
        <v>598900</v>
      </c>
      <c r="D10" s="37"/>
      <c r="E10" s="37"/>
    </row>
    <row r="11" spans="1:5" ht="24">
      <c r="A11" s="96"/>
      <c r="B11" s="98" t="s">
        <v>174</v>
      </c>
      <c r="C11" s="99">
        <v>1100000</v>
      </c>
      <c r="D11" s="37"/>
      <c r="E11" s="37"/>
    </row>
    <row r="12" spans="1:5" ht="24">
      <c r="A12" s="96"/>
      <c r="B12" s="98" t="s">
        <v>175</v>
      </c>
      <c r="C12" s="99">
        <v>240000</v>
      </c>
      <c r="D12" s="37"/>
      <c r="E12" s="37"/>
    </row>
    <row r="13" spans="1:5" ht="24">
      <c r="A13" s="96"/>
      <c r="B13" s="98" t="s">
        <v>176</v>
      </c>
      <c r="C13" s="99">
        <v>290000</v>
      </c>
      <c r="D13" s="37"/>
      <c r="E13" s="37"/>
    </row>
    <row r="14" spans="1:5" ht="24">
      <c r="A14" s="96"/>
      <c r="B14" s="98" t="s">
        <v>177</v>
      </c>
      <c r="C14" s="99">
        <v>127000</v>
      </c>
      <c r="D14" s="37"/>
      <c r="E14" s="37"/>
    </row>
    <row r="15" spans="1:5" ht="24">
      <c r="A15" s="96"/>
      <c r="B15" s="98" t="s">
        <v>178</v>
      </c>
      <c r="C15" s="99">
        <v>300000</v>
      </c>
      <c r="D15" s="37"/>
      <c r="E15" s="37"/>
    </row>
    <row r="16" spans="1:5" ht="24">
      <c r="A16" s="96"/>
      <c r="B16" s="98" t="s">
        <v>179</v>
      </c>
      <c r="C16" s="99">
        <v>70000</v>
      </c>
      <c r="D16" s="37"/>
      <c r="E16" s="37"/>
    </row>
    <row r="17" spans="1:5" ht="24">
      <c r="A17" s="96"/>
      <c r="B17" s="98" t="s">
        <v>180</v>
      </c>
      <c r="C17" s="99">
        <v>100000</v>
      </c>
      <c r="D17" s="37"/>
      <c r="E17" s="37"/>
    </row>
    <row r="18" spans="1:5" ht="24">
      <c r="A18" s="96"/>
      <c r="B18" s="98" t="s">
        <v>181</v>
      </c>
      <c r="C18" s="99">
        <v>99000</v>
      </c>
      <c r="D18" s="37"/>
      <c r="E18" s="37"/>
    </row>
    <row r="19" spans="1:5" ht="24">
      <c r="A19" s="96"/>
      <c r="B19" s="98" t="s">
        <v>182</v>
      </c>
      <c r="C19" s="99">
        <v>99500</v>
      </c>
      <c r="D19" s="37"/>
      <c r="E19" s="37"/>
    </row>
    <row r="20" spans="1:5" ht="24">
      <c r="A20" s="96"/>
      <c r="B20" s="98" t="s">
        <v>183</v>
      </c>
      <c r="C20" s="99">
        <v>99500</v>
      </c>
      <c r="D20" s="37"/>
      <c r="E20" s="37"/>
    </row>
    <row r="21" spans="1:5" ht="24">
      <c r="A21" s="96"/>
      <c r="B21" s="98" t="s">
        <v>184</v>
      </c>
      <c r="C21" s="99">
        <v>100000</v>
      </c>
      <c r="D21" s="37"/>
      <c r="E21" s="37"/>
    </row>
    <row r="22" spans="1:5" ht="24">
      <c r="A22" s="96"/>
      <c r="B22" s="98"/>
      <c r="C22" s="99"/>
      <c r="D22" s="37"/>
      <c r="E22" s="37"/>
    </row>
    <row r="23" spans="1:5" ht="24">
      <c r="A23" s="12"/>
      <c r="C23" s="11"/>
      <c r="D23" s="37"/>
      <c r="E23" s="37"/>
    </row>
    <row r="24" spans="2:5" ht="24.75" thickBot="1">
      <c r="B24" s="43" t="s">
        <v>28</v>
      </c>
      <c r="C24" s="97">
        <f>SUM(C6:C23)</f>
        <v>4235960</v>
      </c>
      <c r="D24" s="37"/>
      <c r="E24" s="37"/>
    </row>
    <row r="25" spans="4:5" ht="24.75" thickTop="1">
      <c r="D25" s="37"/>
      <c r="E25" s="37"/>
    </row>
    <row r="26" spans="4:5" ht="24">
      <c r="D26" s="37"/>
      <c r="E26" s="37"/>
    </row>
    <row r="27" spans="4:5" ht="24">
      <c r="D27" s="37"/>
      <c r="E27" s="37"/>
    </row>
    <row r="28" spans="4:5" ht="24">
      <c r="D28" s="37"/>
      <c r="E28" s="37"/>
    </row>
    <row r="29" spans="4:5" ht="24">
      <c r="D29" s="37"/>
      <c r="E29" s="37"/>
    </row>
    <row r="30" spans="4:5" ht="24">
      <c r="D30" s="37"/>
      <c r="E30" s="37"/>
    </row>
    <row r="31" spans="4:5" ht="24">
      <c r="D31" s="37"/>
      <c r="E31" s="37"/>
    </row>
    <row r="32" spans="4:5" ht="24">
      <c r="D32" s="37"/>
      <c r="E32" s="37"/>
    </row>
    <row r="33" spans="4:5" ht="24">
      <c r="D33" s="37"/>
      <c r="E33" s="37"/>
    </row>
    <row r="34" spans="4:5" ht="24">
      <c r="D34" s="37"/>
      <c r="E34" s="37"/>
    </row>
    <row r="35" spans="4:5" ht="24">
      <c r="D35" s="37"/>
      <c r="E35" s="37"/>
    </row>
    <row r="36" ht="24">
      <c r="A36" s="3" t="s">
        <v>185</v>
      </c>
    </row>
    <row r="38" spans="1:3" ht="24">
      <c r="A38" s="48" t="s">
        <v>160</v>
      </c>
      <c r="B38" s="48"/>
      <c r="C38" s="48"/>
    </row>
    <row r="39" spans="1:3" ht="24">
      <c r="A39" s="10"/>
      <c r="C39" s="19" t="s">
        <v>5</v>
      </c>
    </row>
    <row r="40" spans="1:2" ht="24">
      <c r="A40" s="96" t="s">
        <v>91</v>
      </c>
      <c r="B40" s="7"/>
    </row>
    <row r="41" spans="1:2" ht="24">
      <c r="A41" s="96"/>
      <c r="B41" s="7" t="s">
        <v>92</v>
      </c>
    </row>
    <row r="42" spans="1:3" ht="24">
      <c r="A42" s="96"/>
      <c r="B42" s="3" t="s">
        <v>170</v>
      </c>
      <c r="C42" s="99">
        <v>98000</v>
      </c>
    </row>
    <row r="43" spans="1:3" ht="24">
      <c r="A43" s="96"/>
      <c r="B43" s="98" t="s">
        <v>169</v>
      </c>
      <c r="C43" s="99">
        <v>322060</v>
      </c>
    </row>
    <row r="44" spans="1:3" ht="24">
      <c r="A44" s="96"/>
      <c r="B44" s="98" t="s">
        <v>171</v>
      </c>
      <c r="C44" s="99">
        <v>448000</v>
      </c>
    </row>
    <row r="45" spans="1:3" ht="24">
      <c r="A45" s="96"/>
      <c r="B45" s="98" t="s">
        <v>172</v>
      </c>
      <c r="C45" s="99">
        <v>144000</v>
      </c>
    </row>
    <row r="46" spans="1:3" ht="24">
      <c r="A46" s="96"/>
      <c r="B46" s="98" t="s">
        <v>173</v>
      </c>
      <c r="C46" s="99">
        <v>598900</v>
      </c>
    </row>
    <row r="47" spans="1:3" ht="24">
      <c r="A47" s="96"/>
      <c r="B47" s="98" t="s">
        <v>174</v>
      </c>
      <c r="C47" s="99">
        <v>1100000</v>
      </c>
    </row>
    <row r="48" spans="1:3" ht="24">
      <c r="A48" s="96"/>
      <c r="B48" s="98" t="s">
        <v>175</v>
      </c>
      <c r="C48" s="99">
        <v>240000</v>
      </c>
    </row>
    <row r="49" spans="1:3" ht="24">
      <c r="A49" s="96"/>
      <c r="B49" s="98" t="s">
        <v>176</v>
      </c>
      <c r="C49" s="99">
        <v>290000</v>
      </c>
    </row>
    <row r="50" spans="1:3" ht="24">
      <c r="A50" s="96"/>
      <c r="B50" s="98" t="s">
        <v>177</v>
      </c>
      <c r="C50" s="99">
        <v>127000</v>
      </c>
    </row>
    <row r="51" spans="1:3" ht="24">
      <c r="A51" s="96"/>
      <c r="B51" s="98" t="s">
        <v>178</v>
      </c>
      <c r="C51" s="99">
        <v>300000</v>
      </c>
    </row>
    <row r="52" spans="1:3" ht="24">
      <c r="A52" s="96"/>
      <c r="B52" s="98" t="s">
        <v>179</v>
      </c>
      <c r="C52" s="99">
        <v>70000</v>
      </c>
    </row>
    <row r="53" spans="1:3" ht="24">
      <c r="A53" s="96"/>
      <c r="B53" s="98" t="s">
        <v>180</v>
      </c>
      <c r="C53" s="99">
        <v>100000</v>
      </c>
    </row>
    <row r="54" spans="1:3" ht="24">
      <c r="A54" s="96"/>
      <c r="B54" s="98" t="s">
        <v>181</v>
      </c>
      <c r="C54" s="99">
        <v>99000</v>
      </c>
    </row>
    <row r="55" spans="1:3" ht="24">
      <c r="A55" s="96"/>
      <c r="B55" s="98"/>
      <c r="C55" s="99"/>
    </row>
    <row r="56" spans="1:3" ht="24">
      <c r="A56" s="12"/>
      <c r="C56" s="11"/>
    </row>
    <row r="57" spans="2:3" ht="24.75" thickBot="1">
      <c r="B57" s="43" t="s">
        <v>28</v>
      </c>
      <c r="C57" s="97">
        <f>SUM(C42:C56)</f>
        <v>3936960</v>
      </c>
    </row>
    <row r="58" ht="24.7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view="pageBreakPreview" zoomScaleSheetLayoutView="100" zoomScalePageLayoutView="0" workbookViewId="0" topLeftCell="A1">
      <selection activeCell="A1" sqref="A1:D40"/>
    </sheetView>
  </sheetViews>
  <sheetFormatPr defaultColWidth="9.140625" defaultRowHeight="12.75"/>
  <cols>
    <col min="1" max="1" width="30.7109375" style="3" customWidth="1"/>
    <col min="2" max="2" width="16.28125" style="4" customWidth="1"/>
    <col min="3" max="3" width="24.7109375" style="3" customWidth="1"/>
    <col min="4" max="4" width="16.8515625" style="4" bestFit="1" customWidth="1"/>
    <col min="5" max="5" width="0.85546875" style="3" customWidth="1"/>
    <col min="6" max="6" width="10.140625" style="3" bestFit="1" customWidth="1"/>
    <col min="7" max="7" width="16.421875" style="17" customWidth="1"/>
    <col min="8" max="16384" width="9.140625" style="3" customWidth="1"/>
  </cols>
  <sheetData>
    <row r="1" spans="4:10" ht="24">
      <c r="D1" s="50" t="s">
        <v>22</v>
      </c>
      <c r="E1" s="37"/>
      <c r="F1" s="37"/>
      <c r="G1" s="135"/>
      <c r="H1" s="37"/>
      <c r="I1" s="37"/>
      <c r="J1" s="37"/>
    </row>
    <row r="2" spans="4:10" ht="7.5" customHeight="1">
      <c r="D2" s="50"/>
      <c r="E2" s="37"/>
      <c r="F2" s="37"/>
      <c r="G2" s="135"/>
      <c r="H2" s="37"/>
      <c r="I2" s="37"/>
      <c r="J2" s="37"/>
    </row>
    <row r="3" spans="1:10" ht="24" customHeight="1">
      <c r="A3" s="199" t="s">
        <v>109</v>
      </c>
      <c r="B3" s="199"/>
      <c r="C3" s="199"/>
      <c r="D3" s="199"/>
      <c r="E3" s="36"/>
      <c r="F3" s="37"/>
      <c r="G3" s="135"/>
      <c r="H3" s="37"/>
      <c r="I3" s="37"/>
      <c r="J3" s="37"/>
    </row>
    <row r="4" spans="1:10" ht="20.25" customHeight="1">
      <c r="A4" s="199" t="s">
        <v>23</v>
      </c>
      <c r="B4" s="199"/>
      <c r="C4" s="199"/>
      <c r="D4" s="199"/>
      <c r="E4" s="37"/>
      <c r="F4" s="37"/>
      <c r="G4" s="135"/>
      <c r="H4" s="37"/>
      <c r="I4" s="37"/>
      <c r="J4" s="37"/>
    </row>
    <row r="5" spans="1:10" ht="21" customHeight="1">
      <c r="A5" s="200" t="s">
        <v>293</v>
      </c>
      <c r="B5" s="200"/>
      <c r="C5" s="200"/>
      <c r="D5" s="200"/>
      <c r="E5" s="37"/>
      <c r="F5" s="37"/>
      <c r="G5" s="135"/>
      <c r="H5" s="37"/>
      <c r="I5" s="37"/>
      <c r="J5" s="37"/>
    </row>
    <row r="6" spans="1:10" ht="21" customHeight="1">
      <c r="A6" s="51"/>
      <c r="B6" s="51"/>
      <c r="C6" s="51"/>
      <c r="D6" s="52" t="s">
        <v>5</v>
      </c>
      <c r="E6" s="37"/>
      <c r="F6" s="37"/>
      <c r="G6" s="135"/>
      <c r="H6" s="37"/>
      <c r="I6" s="37"/>
      <c r="J6" s="37"/>
    </row>
    <row r="7" spans="1:10" ht="24" customHeight="1">
      <c r="A7" s="205" t="s">
        <v>78</v>
      </c>
      <c r="B7" s="201" t="s">
        <v>24</v>
      </c>
      <c r="C7" s="203" t="s">
        <v>25</v>
      </c>
      <c r="D7" s="204"/>
      <c r="E7" s="37"/>
      <c r="F7" s="37"/>
      <c r="G7" s="135"/>
      <c r="H7" s="37"/>
      <c r="I7" s="37"/>
      <c r="J7" s="37"/>
    </row>
    <row r="8" spans="1:10" ht="24" customHeight="1">
      <c r="A8" s="206"/>
      <c r="B8" s="202"/>
      <c r="C8" s="53" t="s">
        <v>26</v>
      </c>
      <c r="D8" s="54" t="s">
        <v>27</v>
      </c>
      <c r="E8" s="37"/>
      <c r="F8" s="37"/>
      <c r="G8" s="135"/>
      <c r="H8" s="37"/>
      <c r="I8" s="37"/>
      <c r="J8" s="37"/>
    </row>
    <row r="9" spans="1:10" ht="24">
      <c r="A9" s="55" t="s">
        <v>76</v>
      </c>
      <c r="B9" s="56"/>
      <c r="C9" s="57"/>
      <c r="D9" s="56"/>
      <c r="E9" s="37"/>
      <c r="F9" s="37"/>
      <c r="G9" s="135"/>
      <c r="H9" s="37"/>
      <c r="I9" s="37"/>
      <c r="J9" s="37"/>
    </row>
    <row r="10" spans="1:10" ht="22.5" customHeight="1">
      <c r="A10" s="58" t="s">
        <v>112</v>
      </c>
      <c r="B10" s="59">
        <v>3405010</v>
      </c>
      <c r="C10" s="60" t="s">
        <v>104</v>
      </c>
      <c r="D10" s="59">
        <v>32039758.02</v>
      </c>
      <c r="E10" s="37"/>
      <c r="F10" s="37"/>
      <c r="G10" s="135"/>
      <c r="H10" s="37"/>
      <c r="I10" s="37"/>
      <c r="J10" s="37"/>
    </row>
    <row r="11" spans="1:10" ht="22.5" customHeight="1">
      <c r="A11" s="58" t="s">
        <v>191</v>
      </c>
      <c r="B11" s="59">
        <f>4070660+702400+602000+2802900</f>
        <v>8177960</v>
      </c>
      <c r="C11" s="60" t="s">
        <v>125</v>
      </c>
      <c r="D11" s="59">
        <v>12596540</v>
      </c>
      <c r="E11" s="37"/>
      <c r="F11" s="37"/>
      <c r="G11" s="135"/>
      <c r="H11" s="37"/>
      <c r="I11" s="37"/>
      <c r="J11" s="37"/>
    </row>
    <row r="12" spans="1:10" ht="22.5" customHeight="1">
      <c r="A12" s="58" t="s">
        <v>114</v>
      </c>
      <c r="B12" s="59">
        <f>219520</f>
        <v>219520</v>
      </c>
      <c r="C12" s="60" t="s">
        <v>124</v>
      </c>
      <c r="D12" s="59">
        <v>1150000</v>
      </c>
      <c r="E12" s="37"/>
      <c r="F12" s="37"/>
      <c r="G12" s="135"/>
      <c r="H12" s="37"/>
      <c r="I12" s="37"/>
      <c r="J12" s="37"/>
    </row>
    <row r="13" spans="1:10" ht="22.5" customHeight="1">
      <c r="A13" s="58" t="s">
        <v>192</v>
      </c>
      <c r="B13" s="59">
        <f>8957553.66-4350000</f>
        <v>4607553.66</v>
      </c>
      <c r="C13" s="60" t="s">
        <v>294</v>
      </c>
      <c r="D13" s="59">
        <v>1547500</v>
      </c>
      <c r="E13" s="37"/>
      <c r="F13" s="37"/>
      <c r="G13" s="135"/>
      <c r="H13" s="37"/>
      <c r="I13" s="37"/>
      <c r="J13" s="37"/>
    </row>
    <row r="14" spans="1:10" ht="22.5" customHeight="1">
      <c r="A14" s="58" t="s">
        <v>193</v>
      </c>
      <c r="B14" s="59">
        <v>2199000</v>
      </c>
      <c r="C14" s="60" t="s">
        <v>295</v>
      </c>
      <c r="D14" s="59"/>
      <c r="E14" s="37"/>
      <c r="F14" s="37"/>
      <c r="G14" s="135"/>
      <c r="H14" s="37"/>
      <c r="I14" s="37"/>
      <c r="J14" s="37"/>
    </row>
    <row r="15" spans="1:10" ht="22.5" customHeight="1">
      <c r="A15" s="58" t="s">
        <v>115</v>
      </c>
      <c r="B15" s="59">
        <v>199000</v>
      </c>
      <c r="C15" s="60" t="s">
        <v>296</v>
      </c>
      <c r="D15" s="59">
        <v>1108217</v>
      </c>
      <c r="E15" s="37"/>
      <c r="F15" s="37"/>
      <c r="G15" s="135"/>
      <c r="H15" s="37"/>
      <c r="I15" s="37"/>
      <c r="J15" s="37"/>
    </row>
    <row r="16" spans="1:10" ht="22.5" customHeight="1">
      <c r="A16" s="58" t="s">
        <v>194</v>
      </c>
      <c r="B16" s="59">
        <v>238500</v>
      </c>
      <c r="C16" s="60"/>
      <c r="D16" s="59"/>
      <c r="E16" s="37"/>
      <c r="F16" s="37"/>
      <c r="G16" s="135"/>
      <c r="H16" s="37"/>
      <c r="I16" s="37"/>
      <c r="J16" s="37"/>
    </row>
    <row r="17" spans="1:10" ht="22.5" customHeight="1">
      <c r="A17" s="58" t="s">
        <v>195</v>
      </c>
      <c r="B17" s="59">
        <v>492000</v>
      </c>
      <c r="C17" s="60"/>
      <c r="D17" s="59"/>
      <c r="E17" s="37"/>
      <c r="F17" s="37"/>
      <c r="G17" s="135"/>
      <c r="H17" s="37"/>
      <c r="I17" s="37"/>
      <c r="J17" s="37"/>
    </row>
    <row r="18" spans="1:10" ht="22.5" customHeight="1">
      <c r="A18" s="58" t="s">
        <v>196</v>
      </c>
      <c r="B18" s="59">
        <v>484000</v>
      </c>
      <c r="C18" s="60"/>
      <c r="D18" s="59"/>
      <c r="E18" s="37"/>
      <c r="F18" s="37"/>
      <c r="G18" s="135"/>
      <c r="H18" s="37"/>
      <c r="I18" s="37"/>
      <c r="J18" s="37"/>
    </row>
    <row r="19" spans="1:10" ht="22.5" customHeight="1">
      <c r="A19" s="58" t="s">
        <v>201</v>
      </c>
      <c r="B19" s="59">
        <v>178900</v>
      </c>
      <c r="C19" s="60"/>
      <c r="D19" s="59"/>
      <c r="E19" s="37"/>
      <c r="F19" s="37"/>
      <c r="G19" s="135"/>
      <c r="H19" s="37"/>
      <c r="I19" s="37"/>
      <c r="J19" s="37"/>
    </row>
    <row r="20" spans="1:10" ht="22.5" customHeight="1">
      <c r="A20" s="58" t="s">
        <v>304</v>
      </c>
      <c r="B20" s="59">
        <v>1521500</v>
      </c>
      <c r="C20" s="60"/>
      <c r="D20" s="59"/>
      <c r="E20" s="37"/>
      <c r="F20" s="37"/>
      <c r="G20" s="135"/>
      <c r="H20" s="37"/>
      <c r="I20" s="37"/>
      <c r="J20" s="37"/>
    </row>
    <row r="21" spans="1:10" ht="22.5" customHeight="1">
      <c r="A21" s="58" t="s">
        <v>309</v>
      </c>
      <c r="B21" s="59">
        <v>557000</v>
      </c>
      <c r="C21" s="60"/>
      <c r="D21" s="59"/>
      <c r="E21" s="37"/>
      <c r="F21" s="37"/>
      <c r="G21" s="135"/>
      <c r="H21" s="37"/>
      <c r="I21" s="37"/>
      <c r="J21" s="37"/>
    </row>
    <row r="22" spans="1:10" ht="22.5" customHeight="1">
      <c r="A22" s="58" t="s">
        <v>305</v>
      </c>
      <c r="B22" s="59">
        <v>149500</v>
      </c>
      <c r="C22" s="60"/>
      <c r="D22" s="59"/>
      <c r="E22" s="37"/>
      <c r="F22" s="37"/>
      <c r="G22" s="135"/>
      <c r="H22" s="37"/>
      <c r="I22" s="37"/>
      <c r="J22" s="37"/>
    </row>
    <row r="23" spans="1:10" ht="22.5" customHeight="1">
      <c r="A23" s="58" t="s">
        <v>306</v>
      </c>
      <c r="B23" s="59">
        <v>242000</v>
      </c>
      <c r="C23" s="60"/>
      <c r="D23" s="59"/>
      <c r="E23" s="37"/>
      <c r="F23" s="37"/>
      <c r="G23" s="135"/>
      <c r="H23" s="37"/>
      <c r="I23" s="37"/>
      <c r="J23" s="37"/>
    </row>
    <row r="24" spans="1:10" ht="22.5" customHeight="1">
      <c r="A24" s="58" t="s">
        <v>307</v>
      </c>
      <c r="B24" s="59">
        <v>1108217</v>
      </c>
      <c r="C24" s="60"/>
      <c r="D24" s="59"/>
      <c r="E24" s="37"/>
      <c r="F24" s="37"/>
      <c r="G24" s="135"/>
      <c r="H24" s="37"/>
      <c r="I24" s="37"/>
      <c r="J24" s="37"/>
    </row>
    <row r="25" spans="1:10" ht="22.5" customHeight="1">
      <c r="A25" s="58" t="s">
        <v>308</v>
      </c>
      <c r="B25" s="59">
        <v>985000</v>
      </c>
      <c r="C25" s="60"/>
      <c r="D25" s="59"/>
      <c r="E25" s="37"/>
      <c r="F25" s="37"/>
      <c r="G25" s="135"/>
      <c r="H25" s="37"/>
      <c r="I25" s="37"/>
      <c r="J25" s="37"/>
    </row>
    <row r="26" spans="1:10" ht="24">
      <c r="A26" s="61" t="s">
        <v>77</v>
      </c>
      <c r="B26" s="59"/>
      <c r="C26" s="60"/>
      <c r="D26" s="59"/>
      <c r="E26" s="37"/>
      <c r="F26" s="37"/>
      <c r="G26" s="135"/>
      <c r="H26" s="37"/>
      <c r="I26" s="37"/>
      <c r="J26" s="37"/>
    </row>
    <row r="27" spans="1:10" ht="22.5" customHeight="1">
      <c r="A27" s="62" t="s">
        <v>74</v>
      </c>
      <c r="B27" s="59">
        <v>13432170</v>
      </c>
      <c r="C27" s="60"/>
      <c r="D27" s="59"/>
      <c r="E27" s="37"/>
      <c r="F27" s="37"/>
      <c r="G27" s="135"/>
      <c r="H27" s="37"/>
      <c r="I27" s="37"/>
      <c r="J27" s="37"/>
    </row>
    <row r="28" spans="1:10" ht="22.5" customHeight="1">
      <c r="A28" s="62" t="s">
        <v>116</v>
      </c>
      <c r="B28" s="59"/>
      <c r="C28" s="60"/>
      <c r="D28" s="59"/>
      <c r="E28" s="37"/>
      <c r="F28" s="37"/>
      <c r="G28" s="135"/>
      <c r="H28" s="37"/>
      <c r="I28" s="37"/>
      <c r="J28" s="37"/>
    </row>
    <row r="29" spans="1:10" ht="22.5" customHeight="1">
      <c r="A29" s="62" t="s">
        <v>117</v>
      </c>
      <c r="B29" s="59">
        <v>148500</v>
      </c>
      <c r="C29" s="60"/>
      <c r="D29" s="59"/>
      <c r="E29" s="37"/>
      <c r="F29" s="37"/>
      <c r="G29" s="135"/>
      <c r="H29" s="37"/>
      <c r="I29" s="37"/>
      <c r="J29" s="37"/>
    </row>
    <row r="30" spans="1:10" ht="22.5" customHeight="1">
      <c r="A30" s="62" t="s">
        <v>118</v>
      </c>
      <c r="B30" s="59">
        <v>107600</v>
      </c>
      <c r="C30" s="60"/>
      <c r="D30" s="59"/>
      <c r="E30" s="37"/>
      <c r="F30" s="37"/>
      <c r="G30" s="135"/>
      <c r="H30" s="37"/>
      <c r="I30" s="37"/>
      <c r="J30" s="37"/>
    </row>
    <row r="31" spans="1:10" ht="22.5" customHeight="1">
      <c r="A31" s="62" t="s">
        <v>119</v>
      </c>
      <c r="B31" s="59">
        <v>1342030</v>
      </c>
      <c r="C31" s="60"/>
      <c r="D31" s="59"/>
      <c r="E31" s="37"/>
      <c r="F31" s="37"/>
      <c r="G31" s="135"/>
      <c r="H31" s="37"/>
      <c r="I31" s="37"/>
      <c r="J31" s="37"/>
    </row>
    <row r="32" spans="1:10" ht="22.5" customHeight="1">
      <c r="A32" s="62" t="s">
        <v>120</v>
      </c>
      <c r="B32" s="59">
        <v>854161</v>
      </c>
      <c r="C32" s="60"/>
      <c r="D32" s="59"/>
      <c r="E32" s="37"/>
      <c r="F32" s="37"/>
      <c r="G32" s="135"/>
      <c r="H32" s="37"/>
      <c r="I32" s="37"/>
      <c r="J32" s="37"/>
    </row>
    <row r="33" spans="1:10" ht="22.5" customHeight="1">
      <c r="A33" s="62" t="s">
        <v>121</v>
      </c>
      <c r="B33" s="59">
        <v>241600</v>
      </c>
      <c r="C33" s="60"/>
      <c r="D33" s="59"/>
      <c r="E33" s="37"/>
      <c r="F33" s="37"/>
      <c r="G33" s="135"/>
      <c r="H33" s="37"/>
      <c r="I33" s="37"/>
      <c r="J33" s="37"/>
    </row>
    <row r="34" spans="1:10" ht="22.5" customHeight="1">
      <c r="A34" s="62" t="s">
        <v>122</v>
      </c>
      <c r="B34" s="59">
        <v>3069301.36</v>
      </c>
      <c r="C34" s="60"/>
      <c r="D34" s="59"/>
      <c r="E34" s="37"/>
      <c r="F34" s="37"/>
      <c r="G34" s="135"/>
      <c r="H34" s="37"/>
      <c r="I34" s="37"/>
      <c r="J34" s="37"/>
    </row>
    <row r="35" spans="1:10" ht="22.5" customHeight="1">
      <c r="A35" s="62" t="s">
        <v>123</v>
      </c>
      <c r="B35" s="59">
        <v>4481992</v>
      </c>
      <c r="C35" s="60"/>
      <c r="D35" s="59"/>
      <c r="E35" s="37"/>
      <c r="F35" s="37"/>
      <c r="G35" s="135"/>
      <c r="H35" s="37"/>
      <c r="I35" s="37"/>
      <c r="J35" s="37"/>
    </row>
    <row r="36" spans="1:10" ht="24.75" thickBot="1">
      <c r="A36" s="100" t="s">
        <v>28</v>
      </c>
      <c r="B36" s="63">
        <f>SUM(B10:B35)</f>
        <v>48442015.019999996</v>
      </c>
      <c r="C36" s="64"/>
      <c r="D36" s="65">
        <f>SUM(D10:D35)</f>
        <v>48442015.019999996</v>
      </c>
      <c r="E36" s="37"/>
      <c r="F36" s="39"/>
      <c r="G36" s="135"/>
      <c r="H36" s="37"/>
      <c r="I36" s="37"/>
      <c r="J36" s="37"/>
    </row>
    <row r="37" spans="1:10" ht="24.75" thickTop="1">
      <c r="A37" s="66"/>
      <c r="B37" s="6"/>
      <c r="C37" s="15"/>
      <c r="D37" s="6"/>
      <c r="E37" s="37"/>
      <c r="F37" s="37"/>
      <c r="G37" s="135"/>
      <c r="H37" s="37"/>
      <c r="I37" s="37"/>
      <c r="J37" s="37"/>
    </row>
    <row r="38" spans="1:7" s="1" customFormat="1" ht="24">
      <c r="A38" s="3"/>
      <c r="B38" s="3"/>
      <c r="C38" s="3"/>
      <c r="D38" s="3"/>
      <c r="E38" s="3"/>
      <c r="G38" s="136"/>
    </row>
    <row r="39" spans="1:10" ht="24">
      <c r="A39" s="40"/>
      <c r="B39" s="38"/>
      <c r="C39" s="40"/>
      <c r="D39" s="38"/>
      <c r="E39" s="37"/>
      <c r="F39" s="37"/>
      <c r="G39" s="135"/>
      <c r="H39" s="37"/>
      <c r="I39" s="37"/>
      <c r="J39" s="37"/>
    </row>
    <row r="40" spans="1:10" ht="24">
      <c r="A40" s="40"/>
      <c r="B40" s="38"/>
      <c r="C40" s="40"/>
      <c r="D40" s="38"/>
      <c r="E40" s="37"/>
      <c r="F40" s="37"/>
      <c r="G40" s="135"/>
      <c r="H40" s="37"/>
      <c r="I40" s="37"/>
      <c r="J40" s="37"/>
    </row>
    <row r="41" spans="1:4" ht="24">
      <c r="A41" s="15"/>
      <c r="B41" s="6"/>
      <c r="C41" s="15"/>
      <c r="D41" s="6"/>
    </row>
    <row r="42" spans="1:4" ht="24">
      <c r="A42" s="15"/>
      <c r="B42" s="6"/>
      <c r="C42" s="15"/>
      <c r="D42" s="6"/>
    </row>
    <row r="43" spans="1:4" ht="24">
      <c r="A43" s="15"/>
      <c r="B43" s="6"/>
      <c r="C43" s="15"/>
      <c r="D43" s="6"/>
    </row>
  </sheetData>
  <sheetProtection/>
  <mergeCells count="6">
    <mergeCell ref="A3:D3"/>
    <mergeCell ref="A4:D4"/>
    <mergeCell ref="A5:D5"/>
    <mergeCell ref="B7:B8"/>
    <mergeCell ref="C7:D7"/>
    <mergeCell ref="A7:A8"/>
  </mergeCells>
  <printOptions horizontalCentered="1"/>
  <pageMargins left="0.7874015748031497" right="0.2362204724409449" top="0.5118110236220472" bottom="0.15748031496062992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view="pageBreakPreview" zoomScaleSheetLayoutView="100" zoomScalePageLayoutView="0" workbookViewId="0" topLeftCell="A1">
      <selection activeCell="A1" sqref="A1:I14"/>
    </sheetView>
  </sheetViews>
  <sheetFormatPr defaultColWidth="9.140625" defaultRowHeight="12.75"/>
  <cols>
    <col min="1" max="1" width="4.28125" style="1" customWidth="1"/>
    <col min="2" max="2" width="30.421875" style="1" customWidth="1"/>
    <col min="3" max="3" width="12.8515625" style="1" customWidth="1"/>
    <col min="4" max="4" width="1.1484375" style="1" customWidth="1"/>
    <col min="5" max="5" width="15.28125" style="1" customWidth="1"/>
    <col min="6" max="6" width="0.85546875" style="1" customWidth="1"/>
    <col min="7" max="7" width="15.00390625" style="1" customWidth="1"/>
    <col min="8" max="8" width="0.85546875" style="1" customWidth="1"/>
    <col min="9" max="9" width="15.421875" style="1" customWidth="1"/>
    <col min="10" max="16384" width="9.140625" style="1" customWidth="1"/>
  </cols>
  <sheetData>
    <row r="1" spans="1:9" ht="24.75" customHeight="1">
      <c r="A1" s="3"/>
      <c r="B1" s="3"/>
      <c r="C1" s="3"/>
      <c r="D1" s="3"/>
      <c r="E1" s="3"/>
      <c r="F1" s="3"/>
      <c r="G1" s="3"/>
      <c r="H1" s="3"/>
      <c r="I1" s="8" t="s">
        <v>29</v>
      </c>
    </row>
    <row r="2" spans="1:9" ht="46.5" customHeight="1">
      <c r="A2" s="207" t="s">
        <v>32</v>
      </c>
      <c r="B2" s="207"/>
      <c r="C2" s="207"/>
      <c r="D2" s="207"/>
      <c r="E2" s="207"/>
      <c r="F2" s="207"/>
      <c r="G2" s="207"/>
      <c r="H2" s="207"/>
      <c r="I2" s="207"/>
    </row>
    <row r="3" spans="1:9" ht="29.25" customHeight="1">
      <c r="A3" s="3"/>
      <c r="B3" s="3"/>
      <c r="C3" s="3"/>
      <c r="D3" s="3"/>
      <c r="E3" s="3"/>
      <c r="F3" s="3"/>
      <c r="G3" s="3"/>
      <c r="H3" s="3"/>
      <c r="I3" s="8" t="s">
        <v>5</v>
      </c>
    </row>
    <row r="4" spans="1:9" ht="29.25" customHeight="1">
      <c r="A4" s="7" t="s">
        <v>75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31</v>
      </c>
      <c r="B5" s="3"/>
      <c r="C5" s="4"/>
      <c r="D5" s="4"/>
      <c r="E5" s="4"/>
      <c r="F5" s="4"/>
      <c r="G5" s="4"/>
      <c r="H5" s="4"/>
      <c r="I5" s="4"/>
    </row>
    <row r="6" spans="1:9" ht="24">
      <c r="A6" s="3" t="s">
        <v>79</v>
      </c>
      <c r="B6" s="3"/>
      <c r="C6" s="4"/>
      <c r="D6" s="4"/>
      <c r="E6" s="4"/>
      <c r="F6" s="4"/>
      <c r="G6" s="4"/>
      <c r="H6" s="4"/>
      <c r="I6" s="4"/>
    </row>
    <row r="7" spans="1:9" ht="24">
      <c r="A7" s="3"/>
      <c r="B7" s="5" t="s">
        <v>82</v>
      </c>
      <c r="C7" s="67" t="s">
        <v>80</v>
      </c>
      <c r="D7" s="67"/>
      <c r="E7" s="4">
        <v>4671861.9</v>
      </c>
      <c r="F7" s="6"/>
      <c r="H7" s="4"/>
      <c r="I7" s="4"/>
    </row>
    <row r="8" spans="1:9" ht="24">
      <c r="A8" s="3"/>
      <c r="B8" s="5"/>
      <c r="C8" s="67" t="s">
        <v>87</v>
      </c>
      <c r="D8" s="67"/>
      <c r="E8" s="68">
        <v>58433.67</v>
      </c>
      <c r="F8" s="6"/>
      <c r="G8" s="4">
        <f>E7+E8</f>
        <v>4730295.57</v>
      </c>
      <c r="H8" s="4"/>
      <c r="I8" s="4"/>
    </row>
    <row r="9" spans="1:8" ht="24">
      <c r="A9" s="3"/>
      <c r="B9" s="5" t="s">
        <v>107</v>
      </c>
      <c r="C9" s="67" t="s">
        <v>157</v>
      </c>
      <c r="D9" s="67"/>
      <c r="E9" s="13">
        <v>5283361.19</v>
      </c>
      <c r="F9" s="6"/>
      <c r="G9" s="6"/>
      <c r="H9" s="4"/>
    </row>
    <row r="10" spans="1:8" ht="24">
      <c r="A10" s="3"/>
      <c r="B10" s="5"/>
      <c r="C10" s="67" t="s">
        <v>126</v>
      </c>
      <c r="D10" s="67"/>
      <c r="E10" s="69">
        <v>11450516.62</v>
      </c>
      <c r="F10" s="6"/>
      <c r="G10" s="6">
        <f>E9+E10</f>
        <v>16733877.809999999</v>
      </c>
      <c r="H10" s="4"/>
    </row>
    <row r="11" spans="1:9" ht="24">
      <c r="A11" s="3"/>
      <c r="B11" s="5" t="s">
        <v>81</v>
      </c>
      <c r="C11" s="67" t="s">
        <v>80</v>
      </c>
      <c r="D11" s="67"/>
      <c r="E11" s="142"/>
      <c r="F11" s="6"/>
      <c r="G11" s="68">
        <v>6730609.79</v>
      </c>
      <c r="H11" s="4"/>
      <c r="I11" s="68">
        <f>G8+G10+G11</f>
        <v>28194783.169999998</v>
      </c>
    </row>
    <row r="12" spans="1:9" ht="10.5" customHeight="1">
      <c r="A12" s="3"/>
      <c r="B12" s="5"/>
      <c r="C12" s="67"/>
      <c r="D12" s="67"/>
      <c r="E12" s="13"/>
      <c r="F12" s="6"/>
      <c r="G12" s="6"/>
      <c r="H12" s="6"/>
      <c r="I12" s="166"/>
    </row>
    <row r="13" spans="1:9" ht="24" hidden="1">
      <c r="A13" s="3"/>
      <c r="B13" s="5"/>
      <c r="C13" s="67" t="s">
        <v>87</v>
      </c>
      <c r="D13" s="67"/>
      <c r="E13" s="13"/>
      <c r="F13" s="6"/>
      <c r="G13" s="6"/>
      <c r="H13" s="4"/>
      <c r="I13" s="4"/>
    </row>
    <row r="14" spans="1:9" ht="24.75" thickBot="1">
      <c r="A14" s="207" t="s">
        <v>28</v>
      </c>
      <c r="B14" s="207"/>
      <c r="C14" s="67"/>
      <c r="D14" s="67"/>
      <c r="E14" s="6"/>
      <c r="F14" s="6"/>
      <c r="G14" s="6"/>
      <c r="H14" s="6"/>
      <c r="I14" s="167">
        <f>SUM(I5:I11)</f>
        <v>28194783.169999998</v>
      </c>
    </row>
    <row r="15" spans="1:8" ht="27.75" customHeight="1" thickTop="1">
      <c r="A15" s="2"/>
      <c r="B15" s="2"/>
      <c r="C15" s="2"/>
      <c r="D15" s="2"/>
      <c r="E15" s="2"/>
      <c r="F15" s="2"/>
      <c r="G15" s="4"/>
      <c r="H15" s="4"/>
    </row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</sheetData>
  <sheetProtection/>
  <mergeCells count="2">
    <mergeCell ref="A2:I2"/>
    <mergeCell ref="A14:B14"/>
  </mergeCells>
  <printOptions/>
  <pageMargins left="0.9055118110236221" right="0.03937007874015748" top="0.9055118110236221" bottom="0.787401574803149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5"/>
  <sheetViews>
    <sheetView view="pageBreakPreview" zoomScaleSheetLayoutView="100" zoomScalePageLayoutView="0" workbookViewId="0" topLeftCell="A13">
      <selection activeCell="A1" sqref="A1:D27"/>
    </sheetView>
  </sheetViews>
  <sheetFormatPr defaultColWidth="9.140625" defaultRowHeight="12.75"/>
  <cols>
    <col min="1" max="1" width="35.00390625" style="3" customWidth="1"/>
    <col min="2" max="2" width="16.28125" style="4" customWidth="1"/>
    <col min="3" max="3" width="25.57421875" style="3" customWidth="1"/>
    <col min="4" max="4" width="16.8515625" style="4" bestFit="1" customWidth="1"/>
    <col min="5" max="5" width="0.2890625" style="3" customWidth="1"/>
    <col min="6" max="6" width="10.140625" style="3" bestFit="1" customWidth="1"/>
    <col min="7" max="16384" width="9.140625" style="3" customWidth="1"/>
  </cols>
  <sheetData>
    <row r="1" ht="24">
      <c r="D1" s="70" t="s">
        <v>30</v>
      </c>
    </row>
    <row r="2" ht="7.5" customHeight="1">
      <c r="D2" s="50"/>
    </row>
    <row r="3" spans="1:5" ht="24">
      <c r="A3" s="197" t="s">
        <v>109</v>
      </c>
      <c r="B3" s="197"/>
      <c r="C3" s="197"/>
      <c r="D3" s="197"/>
      <c r="E3" s="2"/>
    </row>
    <row r="4" spans="1:4" ht="24">
      <c r="A4" s="197" t="s">
        <v>110</v>
      </c>
      <c r="B4" s="197"/>
      <c r="C4" s="197"/>
      <c r="D4" s="197"/>
    </row>
    <row r="5" spans="1:4" ht="24">
      <c r="A5" s="209" t="s">
        <v>293</v>
      </c>
      <c r="B5" s="209"/>
      <c r="C5" s="209"/>
      <c r="D5" s="209"/>
    </row>
    <row r="6" spans="1:4" ht="21" customHeight="1">
      <c r="A6" s="51"/>
      <c r="B6" s="51"/>
      <c r="C6" s="51"/>
      <c r="D6" s="52" t="s">
        <v>5</v>
      </c>
    </row>
    <row r="7" spans="1:4" ht="25.5" customHeight="1">
      <c r="A7" s="205" t="s">
        <v>78</v>
      </c>
      <c r="B7" s="201" t="s">
        <v>24</v>
      </c>
      <c r="C7" s="203" t="s">
        <v>25</v>
      </c>
      <c r="D7" s="204"/>
    </row>
    <row r="8" spans="1:4" ht="25.5" customHeight="1">
      <c r="A8" s="206"/>
      <c r="B8" s="202"/>
      <c r="C8" s="53" t="s">
        <v>26</v>
      </c>
      <c r="D8" s="54" t="s">
        <v>27</v>
      </c>
    </row>
    <row r="9" spans="1:4" ht="24">
      <c r="A9" s="55" t="s">
        <v>76</v>
      </c>
      <c r="B9" s="56"/>
      <c r="C9" s="57"/>
      <c r="D9" s="56"/>
    </row>
    <row r="10" spans="1:4" ht="24">
      <c r="A10" s="58" t="s">
        <v>127</v>
      </c>
      <c r="B10" s="59">
        <v>4350000</v>
      </c>
      <c r="C10" s="60" t="s">
        <v>134</v>
      </c>
      <c r="D10" s="59"/>
    </row>
    <row r="11" spans="1:4" ht="23.25" customHeight="1">
      <c r="A11" s="58" t="s">
        <v>113</v>
      </c>
      <c r="B11" s="59">
        <v>5980000</v>
      </c>
      <c r="C11" s="60" t="s">
        <v>197</v>
      </c>
      <c r="D11" s="59">
        <v>9539000</v>
      </c>
    </row>
    <row r="12" spans="1:4" ht="23.25" customHeight="1">
      <c r="A12" s="58" t="s">
        <v>128</v>
      </c>
      <c r="B12" s="59">
        <v>1887000</v>
      </c>
      <c r="C12" s="60" t="s">
        <v>240</v>
      </c>
      <c r="D12" s="59">
        <v>13757860</v>
      </c>
    </row>
    <row r="13" spans="1:4" ht="23.25" customHeight="1">
      <c r="A13" s="58" t="s">
        <v>129</v>
      </c>
      <c r="B13" s="59">
        <v>1995500</v>
      </c>
      <c r="C13" s="60" t="s">
        <v>241</v>
      </c>
      <c r="D13" s="59"/>
    </row>
    <row r="14" spans="1:4" ht="23.25" customHeight="1">
      <c r="A14" s="58" t="s">
        <v>130</v>
      </c>
      <c r="B14" s="59">
        <v>1918000</v>
      </c>
      <c r="C14" s="60"/>
      <c r="D14" s="59"/>
    </row>
    <row r="15" spans="1:4" ht="24">
      <c r="A15" s="61" t="s">
        <v>77</v>
      </c>
      <c r="B15" s="59"/>
      <c r="C15" s="60"/>
      <c r="D15" s="59"/>
    </row>
    <row r="16" spans="1:4" ht="23.25" customHeight="1">
      <c r="A16" s="62" t="s">
        <v>74</v>
      </c>
      <c r="B16" s="59"/>
      <c r="C16" s="60"/>
      <c r="D16" s="59"/>
    </row>
    <row r="17" spans="1:4" ht="23.25" customHeight="1">
      <c r="A17" s="62" t="s">
        <v>131</v>
      </c>
      <c r="B17" s="59">
        <v>3790000</v>
      </c>
      <c r="C17" s="60"/>
      <c r="D17" s="59"/>
    </row>
    <row r="18" spans="1:4" ht="23.25" customHeight="1">
      <c r="A18" s="62" t="s">
        <v>132</v>
      </c>
      <c r="B18" s="59">
        <v>1399000</v>
      </c>
      <c r="C18" s="60"/>
      <c r="D18" s="59"/>
    </row>
    <row r="19" spans="1:4" ht="23.25" customHeight="1">
      <c r="A19" s="62" t="s">
        <v>133</v>
      </c>
      <c r="B19" s="59">
        <v>1977360</v>
      </c>
      <c r="C19" s="60"/>
      <c r="D19" s="59"/>
    </row>
    <row r="20" spans="1:6" ht="26.25" customHeight="1" thickBot="1">
      <c r="A20" s="100" t="s">
        <v>28</v>
      </c>
      <c r="B20" s="63">
        <f>SUM(B10:B19)</f>
        <v>23296860</v>
      </c>
      <c r="C20" s="64"/>
      <c r="D20" s="65">
        <f>SUM(D10:D19)</f>
        <v>23296860</v>
      </c>
      <c r="F20" s="13"/>
    </row>
    <row r="21" spans="1:4" ht="24.75" thickTop="1">
      <c r="A21" s="66"/>
      <c r="B21" s="6"/>
      <c r="C21" s="15"/>
      <c r="D21" s="6"/>
    </row>
    <row r="22" spans="1:4" ht="24">
      <c r="A22" s="66"/>
      <c r="B22" s="6"/>
      <c r="C22" s="15"/>
      <c r="D22" s="6"/>
    </row>
    <row r="23" spans="1:4" ht="24">
      <c r="A23" s="15"/>
      <c r="B23" s="6"/>
      <c r="C23" s="15"/>
      <c r="D23" s="6"/>
    </row>
    <row r="24" spans="1:4" ht="24">
      <c r="A24" s="208" t="s">
        <v>223</v>
      </c>
      <c r="B24" s="208"/>
      <c r="C24" s="208"/>
      <c r="D24" s="208"/>
    </row>
    <row r="25" spans="1:4" ht="24">
      <c r="A25" s="208" t="s">
        <v>224</v>
      </c>
      <c r="B25" s="208"/>
      <c r="C25" s="208"/>
      <c r="D25" s="208"/>
    </row>
  </sheetData>
  <sheetProtection/>
  <mergeCells count="8">
    <mergeCell ref="A24:D24"/>
    <mergeCell ref="A25:D25"/>
    <mergeCell ref="A3:D3"/>
    <mergeCell ref="A4:D4"/>
    <mergeCell ref="A5:D5"/>
    <mergeCell ref="A7:A8"/>
    <mergeCell ref="B7:B8"/>
    <mergeCell ref="C7:D7"/>
  </mergeCells>
  <printOptions horizontalCentered="1"/>
  <pageMargins left="0.5" right="0.1" top="0.8" bottom="0.3937007874015748" header="0" footer="0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7">
      <selection activeCell="A1" sqref="A1:D35"/>
    </sheetView>
  </sheetViews>
  <sheetFormatPr defaultColWidth="9.140625" defaultRowHeight="12.75"/>
  <cols>
    <col min="1" max="1" width="47.28125" style="28" customWidth="1"/>
    <col min="2" max="2" width="17.57421875" style="29" customWidth="1"/>
    <col min="3" max="3" width="15.57421875" style="30" customWidth="1"/>
    <col min="4" max="4" width="13.140625" style="31" customWidth="1"/>
    <col min="5" max="5" width="0.13671875" style="28" customWidth="1"/>
    <col min="6" max="9" width="9.140625" style="28" customWidth="1"/>
    <col min="10" max="10" width="15.8515625" style="28" customWidth="1"/>
    <col min="11" max="16384" width="9.140625" style="28" customWidth="1"/>
  </cols>
  <sheetData>
    <row r="1" spans="1:4" s="22" customFormat="1" ht="24">
      <c r="A1" s="3"/>
      <c r="B1" s="5"/>
      <c r="C1" s="17"/>
      <c r="D1" s="8" t="s">
        <v>135</v>
      </c>
    </row>
    <row r="2" spans="1:4" s="22" customFormat="1" ht="24">
      <c r="A2" s="197" t="s">
        <v>136</v>
      </c>
      <c r="B2" s="197"/>
      <c r="C2" s="197"/>
      <c r="D2" s="197"/>
    </row>
    <row r="3" spans="1:4" s="22" customFormat="1" ht="24">
      <c r="A3" s="197" t="s">
        <v>137</v>
      </c>
      <c r="B3" s="197"/>
      <c r="C3" s="197"/>
      <c r="D3" s="197"/>
    </row>
    <row r="4" spans="1:4" s="22" customFormat="1" ht="24">
      <c r="A4" s="197" t="s">
        <v>293</v>
      </c>
      <c r="B4" s="197"/>
      <c r="C4" s="197"/>
      <c r="D4" s="197"/>
    </row>
    <row r="5" spans="1:4" s="22" customFormat="1" ht="24">
      <c r="A5" s="3"/>
      <c r="B5" s="5"/>
      <c r="C5" s="17"/>
      <c r="D5" s="8" t="s">
        <v>5</v>
      </c>
    </row>
    <row r="6" spans="1:4" s="23" customFormat="1" ht="31.5" customHeight="1">
      <c r="A6" s="71" t="s">
        <v>138</v>
      </c>
      <c r="B6" s="72" t="s">
        <v>139</v>
      </c>
      <c r="C6" s="73" t="s">
        <v>140</v>
      </c>
      <c r="D6" s="71" t="s">
        <v>141</v>
      </c>
    </row>
    <row r="7" spans="1:4" s="22" customFormat="1" ht="22.5" customHeight="1">
      <c r="A7" s="60" t="s">
        <v>225</v>
      </c>
      <c r="B7" s="44" t="s">
        <v>166</v>
      </c>
      <c r="C7" s="74">
        <v>1895000</v>
      </c>
      <c r="D7" s="75">
        <v>2563</v>
      </c>
    </row>
    <row r="8" spans="1:4" s="22" customFormat="1" ht="22.5" customHeight="1">
      <c r="A8" s="60" t="s">
        <v>142</v>
      </c>
      <c r="B8" s="44" t="s">
        <v>143</v>
      </c>
      <c r="C8" s="74"/>
      <c r="D8" s="75"/>
    </row>
    <row r="9" spans="1:4" s="22" customFormat="1" ht="22.5" customHeight="1">
      <c r="A9" s="60" t="s">
        <v>144</v>
      </c>
      <c r="B9" s="5"/>
      <c r="C9" s="74"/>
      <c r="D9" s="75"/>
    </row>
    <row r="10" spans="1:4" s="22" customFormat="1" ht="22.5" customHeight="1">
      <c r="A10" s="60" t="s">
        <v>145</v>
      </c>
      <c r="B10" s="5"/>
      <c r="C10" s="74"/>
      <c r="D10" s="75"/>
    </row>
    <row r="11" spans="1:4" s="22" customFormat="1" ht="9" customHeight="1">
      <c r="A11" s="60"/>
      <c r="B11" s="5"/>
      <c r="C11" s="74"/>
      <c r="D11" s="75"/>
    </row>
    <row r="12" spans="1:4" s="22" customFormat="1" ht="22.5" customHeight="1">
      <c r="A12" s="60" t="s">
        <v>226</v>
      </c>
      <c r="B12" s="44" t="s">
        <v>165</v>
      </c>
      <c r="C12" s="74">
        <v>722179.03</v>
      </c>
      <c r="D12" s="75">
        <v>2563</v>
      </c>
    </row>
    <row r="13" spans="1:4" s="22" customFormat="1" ht="22.5" customHeight="1">
      <c r="A13" s="60" t="s">
        <v>146</v>
      </c>
      <c r="B13" s="44" t="s">
        <v>233</v>
      </c>
      <c r="C13" s="74"/>
      <c r="D13" s="75"/>
    </row>
    <row r="14" spans="1:4" s="22" customFormat="1" ht="22.5" customHeight="1">
      <c r="A14" s="60" t="s">
        <v>229</v>
      </c>
      <c r="B14" s="5"/>
      <c r="C14" s="74"/>
      <c r="D14" s="75"/>
    </row>
    <row r="15" spans="1:4" s="22" customFormat="1" ht="22.5" customHeight="1">
      <c r="A15" s="60" t="s">
        <v>147</v>
      </c>
      <c r="B15" s="5"/>
      <c r="C15" s="74"/>
      <c r="D15" s="75"/>
    </row>
    <row r="16" spans="1:4" s="22" customFormat="1" ht="9" customHeight="1">
      <c r="A16" s="60"/>
      <c r="B16" s="5"/>
      <c r="C16" s="74"/>
      <c r="D16" s="75"/>
    </row>
    <row r="17" spans="1:4" s="22" customFormat="1" ht="22.5" customHeight="1">
      <c r="A17" s="60" t="s">
        <v>227</v>
      </c>
      <c r="B17" s="44" t="s">
        <v>158</v>
      </c>
      <c r="C17" s="74">
        <v>3300000</v>
      </c>
      <c r="D17" s="75">
        <v>2563</v>
      </c>
    </row>
    <row r="18" spans="1:4" s="22" customFormat="1" ht="22.5" customHeight="1">
      <c r="A18" s="60" t="s">
        <v>149</v>
      </c>
      <c r="B18" s="44" t="s">
        <v>159</v>
      </c>
      <c r="C18" s="74"/>
      <c r="D18" s="75"/>
    </row>
    <row r="19" spans="1:4" s="22" customFormat="1" ht="22.5" customHeight="1">
      <c r="A19" s="60" t="s">
        <v>150</v>
      </c>
      <c r="B19" s="44" t="s">
        <v>234</v>
      </c>
      <c r="C19" s="74"/>
      <c r="D19" s="75"/>
    </row>
    <row r="20" spans="1:4" s="22" customFormat="1" ht="22.5" customHeight="1">
      <c r="A20" s="42" t="s">
        <v>151</v>
      </c>
      <c r="B20" s="78"/>
      <c r="C20" s="74"/>
      <c r="D20" s="75"/>
    </row>
    <row r="21" spans="1:4" s="22" customFormat="1" ht="22.5" customHeight="1">
      <c r="A21" s="60" t="s">
        <v>152</v>
      </c>
      <c r="B21" s="5"/>
      <c r="C21" s="74"/>
      <c r="D21" s="75"/>
    </row>
    <row r="22" spans="1:4" s="22" customFormat="1" ht="9.75" customHeight="1">
      <c r="A22" s="60"/>
      <c r="B22" s="5"/>
      <c r="C22" s="74"/>
      <c r="D22" s="75"/>
    </row>
    <row r="23" spans="1:4" s="22" customFormat="1" ht="22.5" customHeight="1">
      <c r="A23" s="60" t="s">
        <v>228</v>
      </c>
      <c r="B23" s="44" t="s">
        <v>158</v>
      </c>
      <c r="C23" s="74">
        <v>5537860</v>
      </c>
      <c r="D23" s="75">
        <v>2568</v>
      </c>
    </row>
    <row r="24" spans="1:4" s="22" customFormat="1" ht="22.5" customHeight="1">
      <c r="A24" s="60" t="s">
        <v>148</v>
      </c>
      <c r="B24" s="44" t="s">
        <v>159</v>
      </c>
      <c r="C24" s="74"/>
      <c r="D24" s="75"/>
    </row>
    <row r="25" spans="1:4" s="22" customFormat="1" ht="22.5" customHeight="1">
      <c r="A25" s="60" t="s">
        <v>153</v>
      </c>
      <c r="B25" s="44" t="s">
        <v>235</v>
      </c>
      <c r="C25" s="74"/>
      <c r="D25" s="75"/>
    </row>
    <row r="26" spans="1:4" s="22" customFormat="1" ht="22.5" customHeight="1">
      <c r="A26" s="60" t="s">
        <v>230</v>
      </c>
      <c r="B26" s="5"/>
      <c r="C26" s="74"/>
      <c r="D26" s="75"/>
    </row>
    <row r="27" spans="1:4" s="22" customFormat="1" ht="22.5" customHeight="1">
      <c r="A27" s="60" t="s">
        <v>231</v>
      </c>
      <c r="B27" s="5"/>
      <c r="C27" s="74"/>
      <c r="D27" s="75"/>
    </row>
    <row r="28" spans="1:4" s="22" customFormat="1" ht="22.5" customHeight="1">
      <c r="A28" s="60" t="s">
        <v>232</v>
      </c>
      <c r="B28" s="5"/>
      <c r="C28" s="74"/>
      <c r="D28" s="75"/>
    </row>
    <row r="29" spans="1:4" s="22" customFormat="1" ht="24.75" thickBot="1">
      <c r="A29" s="100" t="s">
        <v>28</v>
      </c>
      <c r="B29" s="101"/>
      <c r="C29" s="77">
        <f>SUM(C7:C28)</f>
        <v>11455039.030000001</v>
      </c>
      <c r="D29" s="53"/>
    </row>
    <row r="30" spans="1:4" s="22" customFormat="1" ht="24.75" thickTop="1">
      <c r="A30" s="3"/>
      <c r="B30" s="5"/>
      <c r="C30" s="17"/>
      <c r="D30" s="49"/>
    </row>
    <row r="31" spans="1:4" s="22" customFormat="1" ht="28.5" customHeight="1">
      <c r="A31" s="3"/>
      <c r="B31" s="5"/>
      <c r="C31" s="17"/>
      <c r="D31" s="49"/>
    </row>
    <row r="32" spans="1:4" s="24" customFormat="1" ht="24">
      <c r="A32" s="208" t="s">
        <v>236</v>
      </c>
      <c r="B32" s="208"/>
      <c r="C32" s="208"/>
      <c r="D32" s="208"/>
    </row>
    <row r="33" spans="1:4" s="24" customFormat="1" ht="24">
      <c r="A33" s="208" t="s">
        <v>237</v>
      </c>
      <c r="B33" s="208"/>
      <c r="C33" s="208"/>
      <c r="D33" s="208"/>
    </row>
    <row r="34" spans="1:4" s="24" customFormat="1" ht="21.75">
      <c r="A34" s="32"/>
      <c r="B34" s="33"/>
      <c r="C34" s="34"/>
      <c r="D34" s="35"/>
    </row>
    <row r="35" spans="1:4" s="24" customFormat="1" ht="21.75">
      <c r="A35" s="32"/>
      <c r="B35" s="33"/>
      <c r="C35" s="34"/>
      <c r="D35" s="35"/>
    </row>
    <row r="36" spans="1:4" s="24" customFormat="1" ht="21.75">
      <c r="A36" s="32"/>
      <c r="B36" s="33"/>
      <c r="C36" s="34"/>
      <c r="D36" s="35"/>
    </row>
    <row r="37" spans="1:4" s="24" customFormat="1" ht="21.75">
      <c r="A37" s="32"/>
      <c r="B37" s="33"/>
      <c r="C37" s="34"/>
      <c r="D37" s="35"/>
    </row>
    <row r="38" spans="1:4" s="24" customFormat="1" ht="21.75">
      <c r="A38" s="32"/>
      <c r="B38" s="33"/>
      <c r="C38" s="34"/>
      <c r="D38" s="35"/>
    </row>
    <row r="39" spans="1:4" s="24" customFormat="1" ht="21.75">
      <c r="A39" s="32"/>
      <c r="B39" s="33"/>
      <c r="C39" s="34"/>
      <c r="D39" s="35"/>
    </row>
    <row r="40" spans="1:4" s="24" customFormat="1" ht="21.75">
      <c r="A40" s="32"/>
      <c r="B40" s="33"/>
      <c r="C40" s="34"/>
      <c r="D40" s="35"/>
    </row>
    <row r="41" spans="1:4" s="24" customFormat="1" ht="21.75">
      <c r="A41" s="32"/>
      <c r="B41" s="33"/>
      <c r="C41" s="34"/>
      <c r="D41" s="35"/>
    </row>
    <row r="42" spans="2:4" s="24" customFormat="1" ht="21.75">
      <c r="B42" s="25"/>
      <c r="C42" s="26"/>
      <c r="D42" s="27"/>
    </row>
    <row r="43" spans="2:4" s="24" customFormat="1" ht="21.75">
      <c r="B43" s="25"/>
      <c r="C43" s="26"/>
      <c r="D43" s="27"/>
    </row>
  </sheetData>
  <sheetProtection/>
  <mergeCells count="5">
    <mergeCell ref="A2:D2"/>
    <mergeCell ref="A3:D3"/>
    <mergeCell ref="A4:D4"/>
    <mergeCell ref="A32:D32"/>
    <mergeCell ref="A33:D33"/>
  </mergeCells>
  <printOptions/>
  <pageMargins left="0.88" right="0.11811023622047245" top="0.511811023622047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10"/>
  <sheetViews>
    <sheetView view="pageBreakPreview" zoomScaleSheetLayoutView="100" zoomScalePageLayoutView="0" workbookViewId="0" topLeftCell="A1">
      <selection activeCell="A1" sqref="A1:D10"/>
    </sheetView>
  </sheetViews>
  <sheetFormatPr defaultColWidth="9.140625" defaultRowHeight="12.75"/>
  <cols>
    <col min="1" max="1" width="4.7109375" style="16" customWidth="1"/>
    <col min="2" max="2" width="43.57421875" style="16" customWidth="1"/>
    <col min="3" max="3" width="15.140625" style="18" customWidth="1"/>
    <col min="4" max="4" width="14.00390625" style="16" customWidth="1"/>
    <col min="5" max="16384" width="9.140625" style="16" customWidth="1"/>
  </cols>
  <sheetData>
    <row r="1" spans="1:4" ht="24">
      <c r="A1" s="4"/>
      <c r="B1" s="3"/>
      <c r="C1" s="17"/>
      <c r="D1" s="8" t="s">
        <v>83</v>
      </c>
    </row>
    <row r="2" spans="1:4" ht="39.75" customHeight="1">
      <c r="A2" s="2" t="s">
        <v>162</v>
      </c>
      <c r="B2" s="2"/>
      <c r="C2" s="2"/>
      <c r="D2" s="2"/>
    </row>
    <row r="3" spans="1:4" ht="24">
      <c r="A3" s="43"/>
      <c r="B3" s="79"/>
      <c r="C3" s="80"/>
      <c r="D3" s="8" t="s">
        <v>5</v>
      </c>
    </row>
    <row r="4" spans="1:4" ht="24">
      <c r="A4" s="9" t="s">
        <v>14</v>
      </c>
      <c r="B4" s="3"/>
      <c r="C4" s="81"/>
      <c r="D4" s="3"/>
    </row>
    <row r="5" spans="1:4" ht="24">
      <c r="A5" s="9"/>
      <c r="B5" s="3" t="s">
        <v>36</v>
      </c>
      <c r="C5" s="81"/>
      <c r="D5" s="81">
        <v>230453</v>
      </c>
    </row>
    <row r="6" spans="1:4" ht="24">
      <c r="A6" s="4"/>
      <c r="B6" s="3" t="s">
        <v>108</v>
      </c>
      <c r="C6" s="81"/>
      <c r="D6" s="81">
        <v>20031.74</v>
      </c>
    </row>
    <row r="7" spans="1:4" ht="24">
      <c r="A7" s="4"/>
      <c r="B7" s="3" t="s">
        <v>297</v>
      </c>
      <c r="C7" s="81"/>
      <c r="D7" s="81">
        <v>26277.7</v>
      </c>
    </row>
    <row r="8" spans="1:4" ht="24">
      <c r="A8" s="4"/>
      <c r="B8" s="3" t="s">
        <v>198</v>
      </c>
      <c r="C8" s="81"/>
      <c r="D8" s="81">
        <v>10000</v>
      </c>
    </row>
    <row r="9" spans="1:4" ht="24">
      <c r="A9" s="4"/>
      <c r="B9" s="3" t="s">
        <v>168</v>
      </c>
      <c r="C9" s="81"/>
      <c r="D9" s="81">
        <v>270</v>
      </c>
    </row>
    <row r="10" spans="1:4" ht="24.75" thickBot="1">
      <c r="A10" s="9" t="s">
        <v>28</v>
      </c>
      <c r="C10" s="2"/>
      <c r="D10" s="47">
        <f>SUM(D5:D9)</f>
        <v>287032.44</v>
      </c>
    </row>
    <row r="11" ht="22.5" thickTop="1"/>
  </sheetData>
  <sheetProtection/>
  <printOptions horizontalCentered="1"/>
  <pageMargins left="0.86" right="0.7874015748031497" top="1.12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F69"/>
  <sheetViews>
    <sheetView view="pageBreakPreview" zoomScaleSheetLayoutView="100" zoomScalePageLayoutView="0" workbookViewId="0" topLeftCell="A58">
      <selection activeCell="A1" sqref="A1:F71"/>
    </sheetView>
  </sheetViews>
  <sheetFormatPr defaultColWidth="9.140625" defaultRowHeight="12.75"/>
  <cols>
    <col min="1" max="1" width="70.140625" style="3" customWidth="1"/>
    <col min="2" max="2" width="15.8515625" style="3" customWidth="1"/>
    <col min="3" max="3" width="14.57421875" style="3" customWidth="1"/>
    <col min="4" max="4" width="12.8515625" style="3" customWidth="1"/>
    <col min="5" max="5" width="15.140625" style="3" customWidth="1"/>
    <col min="6" max="6" width="18.421875" style="3" customWidth="1"/>
    <col min="7" max="16384" width="9.140625" style="3" customWidth="1"/>
  </cols>
  <sheetData>
    <row r="1" ht="24">
      <c r="F1" s="8" t="s">
        <v>93</v>
      </c>
    </row>
    <row r="2" spans="1:6" ht="24">
      <c r="A2" s="197" t="s">
        <v>109</v>
      </c>
      <c r="B2" s="197"/>
      <c r="C2" s="197"/>
      <c r="D2" s="197"/>
      <c r="E2" s="197"/>
      <c r="F2" s="197"/>
    </row>
    <row r="3" spans="1:6" ht="24">
      <c r="A3" s="197" t="s">
        <v>16</v>
      </c>
      <c r="B3" s="197"/>
      <c r="C3" s="197"/>
      <c r="D3" s="197"/>
      <c r="E3" s="197"/>
      <c r="F3" s="197"/>
    </row>
    <row r="4" spans="1:6" ht="24">
      <c r="A4" s="197" t="s">
        <v>254</v>
      </c>
      <c r="B4" s="197"/>
      <c r="C4" s="197"/>
      <c r="D4" s="197"/>
      <c r="E4" s="197"/>
      <c r="F4" s="197"/>
    </row>
    <row r="5" spans="1:6" ht="24">
      <c r="A5" s="14"/>
      <c r="B5" s="51"/>
      <c r="C5" s="51"/>
      <c r="D5" s="14"/>
      <c r="E5" s="14"/>
      <c r="F5" s="8" t="s">
        <v>5</v>
      </c>
    </row>
    <row r="6" spans="1:6" ht="24">
      <c r="A6" s="201" t="s">
        <v>37</v>
      </c>
      <c r="B6" s="211" t="s">
        <v>27</v>
      </c>
      <c r="C6" s="211"/>
      <c r="D6" s="201" t="s">
        <v>34</v>
      </c>
      <c r="E6" s="201" t="s">
        <v>35</v>
      </c>
      <c r="F6" s="205" t="s">
        <v>6</v>
      </c>
    </row>
    <row r="7" spans="1:6" ht="24">
      <c r="A7" s="210"/>
      <c r="B7" s="76" t="s">
        <v>33</v>
      </c>
      <c r="C7" s="76" t="s">
        <v>38</v>
      </c>
      <c r="D7" s="210"/>
      <c r="E7" s="210"/>
      <c r="F7" s="206"/>
    </row>
    <row r="8" spans="1:6" ht="24">
      <c r="A8" s="137" t="s">
        <v>92</v>
      </c>
      <c r="B8" s="60"/>
      <c r="C8" s="60"/>
      <c r="D8" s="83"/>
      <c r="E8" s="84"/>
      <c r="F8" s="56"/>
    </row>
    <row r="9" spans="1:6" ht="24">
      <c r="A9" s="140" t="s">
        <v>242</v>
      </c>
      <c r="B9" s="74"/>
      <c r="C9" s="183">
        <v>754000</v>
      </c>
      <c r="D9" s="74"/>
      <c r="E9" s="84">
        <f>SUM(C9:D9)</f>
        <v>754000</v>
      </c>
      <c r="F9" s="59"/>
    </row>
    <row r="10" spans="1:6" ht="24">
      <c r="A10" s="140" t="s">
        <v>243</v>
      </c>
      <c r="B10" s="74">
        <v>79000</v>
      </c>
      <c r="C10" s="139"/>
      <c r="D10" s="74"/>
      <c r="E10" s="84">
        <f>SUM(B10-D10)</f>
        <v>79000</v>
      </c>
      <c r="F10" s="59"/>
    </row>
    <row r="11" spans="1:6" ht="24">
      <c r="A11" s="140" t="s">
        <v>244</v>
      </c>
      <c r="B11" s="84"/>
      <c r="C11" s="84">
        <v>376000</v>
      </c>
      <c r="D11" s="83"/>
      <c r="E11" s="84">
        <f>SUM(C11:D11)</f>
        <v>376000</v>
      </c>
      <c r="F11" s="41"/>
    </row>
    <row r="12" spans="1:6" ht="24">
      <c r="A12" s="180" t="s">
        <v>245</v>
      </c>
      <c r="B12" s="179"/>
      <c r="C12" s="84">
        <v>179000</v>
      </c>
      <c r="D12" s="83"/>
      <c r="E12" s="84">
        <f>SUM(C12:D12)</f>
        <v>179000</v>
      </c>
      <c r="F12" s="41"/>
    </row>
    <row r="13" spans="1:6" ht="24">
      <c r="A13" s="180" t="s">
        <v>246</v>
      </c>
      <c r="B13" s="84"/>
      <c r="C13" s="84">
        <v>270000</v>
      </c>
      <c r="D13" s="83"/>
      <c r="E13" s="84">
        <f>SUM(C13:D13)</f>
        <v>270000</v>
      </c>
      <c r="F13" s="41"/>
    </row>
    <row r="14" spans="1:6" ht="24">
      <c r="A14" s="178" t="s">
        <v>247</v>
      </c>
      <c r="B14" s="74">
        <v>96000</v>
      </c>
      <c r="C14" s="139"/>
      <c r="D14" s="74"/>
      <c r="E14" s="84">
        <f>SUM(B14-D14)</f>
        <v>96000</v>
      </c>
      <c r="F14" s="41"/>
    </row>
    <row r="15" spans="1:6" ht="24">
      <c r="A15" s="180" t="s">
        <v>248</v>
      </c>
      <c r="B15" s="74">
        <v>96000</v>
      </c>
      <c r="C15" s="139"/>
      <c r="D15" s="74"/>
      <c r="E15" s="84">
        <f>SUM(B15-D15)</f>
        <v>96000</v>
      </c>
      <c r="F15" s="41"/>
    </row>
    <row r="16" spans="1:6" ht="24">
      <c r="A16" s="140" t="s">
        <v>249</v>
      </c>
      <c r="B16" s="74">
        <v>1166500</v>
      </c>
      <c r="C16" s="139"/>
      <c r="D16" s="74"/>
      <c r="E16" s="84">
        <f>SUM(B16-D16)</f>
        <v>1166500</v>
      </c>
      <c r="F16" s="41"/>
    </row>
    <row r="17" spans="1:6" ht="24">
      <c r="A17" s="140" t="s">
        <v>250</v>
      </c>
      <c r="B17" s="60"/>
      <c r="C17" s="84">
        <v>486000</v>
      </c>
      <c r="D17" s="83"/>
      <c r="E17" s="84">
        <f>SUM(C17:D17)</f>
        <v>486000</v>
      </c>
      <c r="F17" s="59"/>
    </row>
    <row r="18" spans="1:6" ht="24">
      <c r="A18" s="140" t="s">
        <v>251</v>
      </c>
      <c r="B18" s="74"/>
      <c r="C18" s="84">
        <v>346000</v>
      </c>
      <c r="D18" s="83"/>
      <c r="E18" s="84">
        <f>SUM(C18:D18)</f>
        <v>346000</v>
      </c>
      <c r="F18" s="59"/>
    </row>
    <row r="19" spans="1:6" ht="24">
      <c r="A19" s="140" t="s">
        <v>252</v>
      </c>
      <c r="B19" s="84"/>
      <c r="C19" s="84">
        <v>167000</v>
      </c>
      <c r="D19" s="83"/>
      <c r="E19" s="84">
        <f>SUM(C19:D19)</f>
        <v>167000</v>
      </c>
      <c r="F19" s="59"/>
    </row>
    <row r="20" spans="1:6" ht="24">
      <c r="A20" s="140" t="s">
        <v>253</v>
      </c>
      <c r="B20" s="84"/>
      <c r="C20" s="84">
        <v>347000</v>
      </c>
      <c r="D20" s="83"/>
      <c r="E20" s="84">
        <f>SUM(C20:D20)</f>
        <v>347000</v>
      </c>
      <c r="F20" s="59"/>
    </row>
    <row r="21" spans="1:6" ht="24">
      <c r="A21" s="140"/>
      <c r="B21" s="74"/>
      <c r="C21" s="139"/>
      <c r="D21" s="74"/>
      <c r="E21" s="84"/>
      <c r="F21" s="59"/>
    </row>
    <row r="22" spans="1:6" ht="24">
      <c r="A22" s="184" t="s">
        <v>86</v>
      </c>
      <c r="B22" s="84"/>
      <c r="C22" s="84"/>
      <c r="D22" s="83"/>
      <c r="E22" s="84"/>
      <c r="F22" s="59"/>
    </row>
    <row r="23" spans="1:6" ht="19.5" customHeight="1">
      <c r="A23" s="140" t="s">
        <v>298</v>
      </c>
      <c r="B23" s="84"/>
      <c r="C23" s="84">
        <v>30000</v>
      </c>
      <c r="D23" s="83"/>
      <c r="E23" s="84">
        <f>SUM(C23)</f>
        <v>30000</v>
      </c>
      <c r="F23" s="59"/>
    </row>
    <row r="24" spans="1:6" ht="27" customHeight="1">
      <c r="A24" s="53" t="s">
        <v>299</v>
      </c>
      <c r="B24" s="102">
        <f>SUM(B9:B23)</f>
        <v>1437500</v>
      </c>
      <c r="C24" s="102">
        <f>SUM(C9:C23)</f>
        <v>2955000</v>
      </c>
      <c r="D24" s="103"/>
      <c r="E24" s="102">
        <f>SUM(E9:E23)</f>
        <v>4392500</v>
      </c>
      <c r="F24" s="104"/>
    </row>
    <row r="25" spans="1:6" ht="15" customHeight="1">
      <c r="A25" s="98"/>
      <c r="B25" s="99"/>
      <c r="C25" s="99"/>
      <c r="D25" s="105"/>
      <c r="E25" s="99"/>
      <c r="F25" s="6"/>
    </row>
    <row r="26" spans="1:6" ht="24">
      <c r="A26" s="212" t="s">
        <v>186</v>
      </c>
      <c r="B26" s="213"/>
      <c r="C26" s="213"/>
      <c r="D26" s="213"/>
      <c r="E26" s="213"/>
      <c r="F26" s="213"/>
    </row>
    <row r="27" spans="1:6" ht="24">
      <c r="A27" s="197" t="s">
        <v>109</v>
      </c>
      <c r="B27" s="197"/>
      <c r="C27" s="197"/>
      <c r="D27" s="197"/>
      <c r="E27" s="197"/>
      <c r="F27" s="197"/>
    </row>
    <row r="28" spans="1:6" ht="24">
      <c r="A28" s="197" t="s">
        <v>287</v>
      </c>
      <c r="B28" s="197"/>
      <c r="C28" s="197"/>
      <c r="D28" s="197"/>
      <c r="E28" s="197"/>
      <c r="F28" s="197"/>
    </row>
    <row r="29" spans="1:6" ht="24">
      <c r="A29" s="197" t="s">
        <v>204</v>
      </c>
      <c r="B29" s="197"/>
      <c r="C29" s="197"/>
      <c r="D29" s="197"/>
      <c r="E29" s="197"/>
      <c r="F29" s="197"/>
    </row>
    <row r="30" spans="1:6" ht="24">
      <c r="A30" s="14"/>
      <c r="B30" s="51"/>
      <c r="C30" s="51"/>
      <c r="D30" s="14"/>
      <c r="E30" s="14"/>
      <c r="F30" s="8" t="s">
        <v>5</v>
      </c>
    </row>
    <row r="31" spans="1:6" ht="24">
      <c r="A31" s="201" t="s">
        <v>37</v>
      </c>
      <c r="B31" s="211" t="s">
        <v>27</v>
      </c>
      <c r="C31" s="211"/>
      <c r="D31" s="201" t="s">
        <v>34</v>
      </c>
      <c r="E31" s="201" t="s">
        <v>35</v>
      </c>
      <c r="F31" s="205" t="s">
        <v>6</v>
      </c>
    </row>
    <row r="32" spans="1:6" ht="24">
      <c r="A32" s="210"/>
      <c r="B32" s="76" t="s">
        <v>33</v>
      </c>
      <c r="C32" s="76" t="s">
        <v>38</v>
      </c>
      <c r="D32" s="210"/>
      <c r="E32" s="210"/>
      <c r="F32" s="206"/>
    </row>
    <row r="33" spans="1:6" ht="24">
      <c r="A33" s="106"/>
      <c r="B33" s="84"/>
      <c r="C33" s="84"/>
      <c r="D33" s="107"/>
      <c r="E33" s="84"/>
      <c r="F33" s="108"/>
    </row>
    <row r="34" spans="1:6" ht="24">
      <c r="A34" s="140" t="s">
        <v>288</v>
      </c>
      <c r="B34" s="84"/>
      <c r="C34" s="84"/>
      <c r="D34" s="83"/>
      <c r="E34" s="84"/>
      <c r="F34" s="108"/>
    </row>
    <row r="35" spans="1:6" ht="24">
      <c r="A35" s="140" t="s">
        <v>289</v>
      </c>
      <c r="B35" s="84"/>
      <c r="C35" s="84">
        <v>300000</v>
      </c>
      <c r="D35" s="83"/>
      <c r="E35" s="84">
        <f>SUM(C35:D35)</f>
        <v>300000</v>
      </c>
      <c r="F35" s="108"/>
    </row>
    <row r="36" spans="1:6" ht="24">
      <c r="A36" s="140" t="s">
        <v>290</v>
      </c>
      <c r="B36" s="84"/>
      <c r="C36" s="84"/>
      <c r="D36" s="83"/>
      <c r="E36" s="84"/>
      <c r="F36" s="108"/>
    </row>
    <row r="37" spans="1:6" ht="24">
      <c r="A37" s="185" t="s">
        <v>316</v>
      </c>
      <c r="B37" s="84" t="s">
        <v>203</v>
      </c>
      <c r="C37" s="186">
        <v>170000</v>
      </c>
      <c r="D37" s="74"/>
      <c r="E37" s="84">
        <f>SUM(B37:D37)</f>
        <v>170000</v>
      </c>
      <c r="F37" s="108"/>
    </row>
    <row r="38" spans="1:6" ht="24">
      <c r="A38" s="185" t="s">
        <v>317</v>
      </c>
      <c r="B38" s="84"/>
      <c r="C38" s="84">
        <v>150000</v>
      </c>
      <c r="D38" s="74"/>
      <c r="E38" s="84">
        <f>SUM(B38:D38)</f>
        <v>150000</v>
      </c>
      <c r="F38" s="108"/>
    </row>
    <row r="39" spans="1:6" ht="24">
      <c r="A39" s="185" t="s">
        <v>318</v>
      </c>
      <c r="B39" s="84"/>
      <c r="C39" s="84">
        <v>293000</v>
      </c>
      <c r="D39" s="74"/>
      <c r="E39" s="84">
        <f>SUM(B39:D39)</f>
        <v>293000</v>
      </c>
      <c r="F39" s="108"/>
    </row>
    <row r="40" spans="1:6" ht="24">
      <c r="A40" s="140"/>
      <c r="B40" s="84"/>
      <c r="C40" s="84"/>
      <c r="D40" s="83"/>
      <c r="E40" s="84"/>
      <c r="F40" s="108"/>
    </row>
    <row r="41" spans="1:6" ht="24">
      <c r="A41" s="140"/>
      <c r="B41" s="84"/>
      <c r="C41" s="84"/>
      <c r="D41" s="83"/>
      <c r="E41" s="84"/>
      <c r="F41" s="108"/>
    </row>
    <row r="42" spans="1:6" ht="24">
      <c r="A42" s="140"/>
      <c r="B42" s="84"/>
      <c r="C42" s="84"/>
      <c r="D42" s="83"/>
      <c r="E42" s="84"/>
      <c r="F42" s="59"/>
    </row>
    <row r="43" spans="1:6" ht="24">
      <c r="A43" s="140"/>
      <c r="B43" s="84"/>
      <c r="C43" s="84"/>
      <c r="D43" s="83"/>
      <c r="E43" s="84"/>
      <c r="F43" s="59"/>
    </row>
    <row r="44" spans="1:6" ht="24">
      <c r="A44" s="140"/>
      <c r="B44" s="84"/>
      <c r="C44" s="84"/>
      <c r="D44" s="83"/>
      <c r="E44" s="84"/>
      <c r="F44" s="59"/>
    </row>
    <row r="45" spans="1:6" ht="24">
      <c r="A45" s="140"/>
      <c r="B45" s="84"/>
      <c r="C45" s="84"/>
      <c r="D45" s="83"/>
      <c r="E45" s="84"/>
      <c r="F45" s="59"/>
    </row>
    <row r="46" spans="1:6" ht="24">
      <c r="A46" s="140"/>
      <c r="B46" s="84"/>
      <c r="C46" s="84"/>
      <c r="D46" s="83"/>
      <c r="E46" s="84"/>
      <c r="F46" s="59"/>
    </row>
    <row r="47" spans="1:6" ht="24">
      <c r="A47" s="140"/>
      <c r="B47" s="84"/>
      <c r="C47" s="84"/>
      <c r="D47" s="83"/>
      <c r="E47" s="84"/>
      <c r="F47" s="59"/>
    </row>
    <row r="48" spans="1:6" ht="9.75" customHeight="1">
      <c r="A48" s="138"/>
      <c r="B48" s="168"/>
      <c r="C48" s="74"/>
      <c r="D48" s="85"/>
      <c r="E48" s="84"/>
      <c r="F48" s="59"/>
    </row>
    <row r="49" spans="1:6" ht="24.75" thickBot="1">
      <c r="A49" s="53" t="s">
        <v>28</v>
      </c>
      <c r="B49" s="109">
        <f>SUM(B33:B47)</f>
        <v>0</v>
      </c>
      <c r="C49" s="111">
        <f>SUM(C33:C47)</f>
        <v>913000</v>
      </c>
      <c r="D49" s="110">
        <v>0</v>
      </c>
      <c r="E49" s="111">
        <f>SUM(E33:E47)</f>
        <v>913000</v>
      </c>
      <c r="F49" s="144"/>
    </row>
    <row r="50" spans="1:6" ht="24.75" thickTop="1">
      <c r="A50" s="14"/>
      <c r="B50" s="187"/>
      <c r="C50" s="187"/>
      <c r="D50" s="188"/>
      <c r="E50" s="187"/>
      <c r="F50" s="189"/>
    </row>
    <row r="51" spans="1:6" ht="24">
      <c r="A51" s="197" t="s">
        <v>109</v>
      </c>
      <c r="B51" s="197"/>
      <c r="C51" s="197"/>
      <c r="D51" s="197"/>
      <c r="E51" s="197"/>
      <c r="F51" s="197"/>
    </row>
    <row r="52" spans="1:6" ht="24">
      <c r="A52" s="197" t="s">
        <v>44</v>
      </c>
      <c r="B52" s="197"/>
      <c r="C52" s="197"/>
      <c r="D52" s="197"/>
      <c r="E52" s="197"/>
      <c r="F52" s="197"/>
    </row>
    <row r="53" spans="1:6" ht="24">
      <c r="A53" s="197" t="s">
        <v>254</v>
      </c>
      <c r="B53" s="197"/>
      <c r="C53" s="197"/>
      <c r="D53" s="197"/>
      <c r="E53" s="197"/>
      <c r="F53" s="197"/>
    </row>
    <row r="54" spans="1:6" ht="24">
      <c r="A54" s="201" t="s">
        <v>37</v>
      </c>
      <c r="B54" s="211" t="s">
        <v>27</v>
      </c>
      <c r="C54" s="211"/>
      <c r="D54" s="201" t="s">
        <v>34</v>
      </c>
      <c r="E54" s="201" t="s">
        <v>35</v>
      </c>
      <c r="F54" s="205" t="s">
        <v>6</v>
      </c>
    </row>
    <row r="55" spans="1:6" ht="24">
      <c r="A55" s="210"/>
      <c r="B55" s="76" t="s">
        <v>33</v>
      </c>
      <c r="C55" s="76" t="s">
        <v>38</v>
      </c>
      <c r="D55" s="210"/>
      <c r="E55" s="210"/>
      <c r="F55" s="206"/>
    </row>
    <row r="56" spans="1:6" ht="24">
      <c r="A56" s="137" t="s">
        <v>320</v>
      </c>
      <c r="B56" s="57"/>
      <c r="C56" s="75"/>
      <c r="D56" s="83"/>
      <c r="E56" s="83"/>
      <c r="F56" s="59"/>
    </row>
    <row r="57" spans="1:6" ht="24">
      <c r="A57" s="140" t="s">
        <v>324</v>
      </c>
      <c r="B57" s="84">
        <v>781500</v>
      </c>
      <c r="C57" s="84"/>
      <c r="D57" s="83"/>
      <c r="E57" s="84">
        <f>SUM(B57-C57)</f>
        <v>781500</v>
      </c>
      <c r="F57" s="41"/>
    </row>
    <row r="58" spans="1:6" ht="24">
      <c r="A58" s="140"/>
      <c r="B58" s="84"/>
      <c r="C58" s="84"/>
      <c r="D58" s="85"/>
      <c r="E58" s="84"/>
      <c r="F58" s="190" t="s">
        <v>321</v>
      </c>
    </row>
    <row r="59" spans="1:6" ht="24">
      <c r="A59" s="140" t="s">
        <v>325</v>
      </c>
      <c r="B59" s="84">
        <v>720000</v>
      </c>
      <c r="C59" s="84"/>
      <c r="D59" s="83"/>
      <c r="E59" s="84">
        <f>SUM(B59-C59)</f>
        <v>720000</v>
      </c>
      <c r="F59" s="191" t="s">
        <v>322</v>
      </c>
    </row>
    <row r="60" spans="1:6" ht="24">
      <c r="A60" s="140"/>
      <c r="B60" s="84"/>
      <c r="C60" s="84"/>
      <c r="D60" s="83"/>
      <c r="E60" s="84"/>
      <c r="F60" s="191" t="s">
        <v>323</v>
      </c>
    </row>
    <row r="61" spans="1:6" ht="24">
      <c r="A61" s="140" t="s">
        <v>326</v>
      </c>
      <c r="B61" s="84"/>
      <c r="C61" s="84"/>
      <c r="D61" s="83"/>
      <c r="E61" s="84"/>
      <c r="F61" s="191" t="s">
        <v>327</v>
      </c>
    </row>
    <row r="62" spans="1:6" ht="24">
      <c r="A62" s="140" t="s">
        <v>328</v>
      </c>
      <c r="B62" s="84">
        <v>854000</v>
      </c>
      <c r="C62" s="84"/>
      <c r="D62" s="83"/>
      <c r="E62" s="84">
        <f>SUM(B62-C62)</f>
        <v>854000</v>
      </c>
      <c r="F62" s="59"/>
    </row>
    <row r="63" spans="1:6" ht="24">
      <c r="A63" s="140"/>
      <c r="B63" s="84"/>
      <c r="C63" s="84"/>
      <c r="D63" s="83"/>
      <c r="E63" s="84"/>
      <c r="F63" s="59"/>
    </row>
    <row r="64" spans="1:6" ht="24">
      <c r="A64" s="185" t="s">
        <v>329</v>
      </c>
      <c r="B64" s="192">
        <v>668000</v>
      </c>
      <c r="C64" s="84"/>
      <c r="D64" s="83"/>
      <c r="E64" s="84">
        <f>SUM(B64-C64)</f>
        <v>668000</v>
      </c>
      <c r="F64" s="59"/>
    </row>
    <row r="65" spans="1:6" ht="24">
      <c r="A65" s="140"/>
      <c r="B65" s="84"/>
      <c r="C65" s="84"/>
      <c r="D65" s="83"/>
      <c r="E65" s="84"/>
      <c r="F65" s="59"/>
    </row>
    <row r="66" spans="1:6" ht="24">
      <c r="A66" s="140"/>
      <c r="B66" s="84"/>
      <c r="C66" s="84"/>
      <c r="D66" s="83"/>
      <c r="E66" s="84"/>
      <c r="F66" s="59"/>
    </row>
    <row r="67" spans="1:6" ht="24">
      <c r="A67" s="140"/>
      <c r="B67" s="84"/>
      <c r="C67" s="84"/>
      <c r="D67" s="83"/>
      <c r="E67" s="84"/>
      <c r="F67" s="59"/>
    </row>
    <row r="68" spans="1:6" ht="24">
      <c r="A68" s="58"/>
      <c r="B68" s="84"/>
      <c r="C68" s="84"/>
      <c r="D68" s="83"/>
      <c r="E68" s="84"/>
      <c r="F68" s="193"/>
    </row>
    <row r="69" spans="1:6" ht="24">
      <c r="A69" s="195" t="s">
        <v>330</v>
      </c>
      <c r="B69" s="102">
        <f>SUM(B57:B68)</f>
        <v>3023500</v>
      </c>
      <c r="C69" s="102">
        <f>SUM(C57:C68)</f>
        <v>0</v>
      </c>
      <c r="D69" s="103"/>
      <c r="E69" s="102">
        <f>SUM(E57:E68)</f>
        <v>3023500</v>
      </c>
      <c r="F69" s="104"/>
    </row>
  </sheetData>
  <sheetProtection/>
  <mergeCells count="25">
    <mergeCell ref="A2:F2"/>
    <mergeCell ref="A3:F3"/>
    <mergeCell ref="A4:F4"/>
    <mergeCell ref="A6:A7"/>
    <mergeCell ref="B6:C6"/>
    <mergeCell ref="D6:D7"/>
    <mergeCell ref="E6:E7"/>
    <mergeCell ref="F6:F7"/>
    <mergeCell ref="A31:A32"/>
    <mergeCell ref="B31:C31"/>
    <mergeCell ref="D31:D32"/>
    <mergeCell ref="E31:E32"/>
    <mergeCell ref="F31:F32"/>
    <mergeCell ref="A26:F26"/>
    <mergeCell ref="A27:F27"/>
    <mergeCell ref="A28:F28"/>
    <mergeCell ref="A29:F29"/>
    <mergeCell ref="D54:D55"/>
    <mergeCell ref="E54:E55"/>
    <mergeCell ref="F54:F55"/>
    <mergeCell ref="A51:F51"/>
    <mergeCell ref="A52:F52"/>
    <mergeCell ref="A53:F53"/>
    <mergeCell ref="A54:A55"/>
    <mergeCell ref="B54:C54"/>
  </mergeCells>
  <printOptions horizontalCentered="1"/>
  <pageMargins left="0.5905511811023623" right="0" top="0.6" bottom="0.25" header="0" footer="0.23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7:F28"/>
  <sheetViews>
    <sheetView tabSelected="1" view="pageBreakPreview" zoomScaleSheetLayoutView="100" zoomScalePageLayoutView="0" workbookViewId="0" topLeftCell="A13">
      <selection activeCell="A7" sqref="A7:C21"/>
    </sheetView>
  </sheetViews>
  <sheetFormatPr defaultColWidth="9.140625" defaultRowHeight="12.75"/>
  <cols>
    <col min="1" max="1" width="58.421875" style="3" customWidth="1"/>
    <col min="2" max="2" width="18.57421875" style="17" customWidth="1"/>
    <col min="3" max="3" width="12.7109375" style="3" customWidth="1"/>
    <col min="4" max="16384" width="9.140625" style="3" customWidth="1"/>
  </cols>
  <sheetData>
    <row r="1" ht="24" hidden="1"/>
    <row r="2" ht="24" hidden="1"/>
    <row r="3" ht="24" hidden="1"/>
    <row r="4" ht="24" hidden="1"/>
    <row r="5" ht="24" hidden="1"/>
    <row r="6" ht="24" hidden="1"/>
    <row r="7" ht="24">
      <c r="C7" s="8" t="s">
        <v>94</v>
      </c>
    </row>
    <row r="8" ht="24">
      <c r="C8" s="8"/>
    </row>
    <row r="9" spans="1:5" ht="24">
      <c r="A9" s="197" t="s">
        <v>136</v>
      </c>
      <c r="B9" s="197"/>
      <c r="C9" s="197"/>
      <c r="D9" s="2"/>
      <c r="E9" s="2"/>
    </row>
    <row r="10" spans="1:3" ht="24">
      <c r="A10" s="197" t="s">
        <v>345</v>
      </c>
      <c r="B10" s="197"/>
      <c r="C10" s="197"/>
    </row>
    <row r="11" spans="1:6" ht="24">
      <c r="A11" s="197" t="s">
        <v>254</v>
      </c>
      <c r="B11" s="197"/>
      <c r="C11" s="197"/>
      <c r="D11" s="2"/>
      <c r="E11" s="2"/>
      <c r="F11" s="2"/>
    </row>
    <row r="12" spans="1:3" ht="24">
      <c r="A12" s="51"/>
      <c r="B12" s="86"/>
      <c r="C12" s="87" t="s">
        <v>39</v>
      </c>
    </row>
    <row r="13" spans="1:3" ht="27.75" customHeight="1">
      <c r="A13" s="53" t="s">
        <v>37</v>
      </c>
      <c r="B13" s="174" t="s">
        <v>27</v>
      </c>
      <c r="C13" s="53" t="s">
        <v>6</v>
      </c>
    </row>
    <row r="14" spans="1:3" ht="24">
      <c r="A14" s="82" t="s">
        <v>88</v>
      </c>
      <c r="B14" s="88"/>
      <c r="C14" s="59"/>
    </row>
    <row r="15" spans="1:3" ht="24">
      <c r="A15" s="60" t="s">
        <v>187</v>
      </c>
      <c r="B15" s="88">
        <v>1350000</v>
      </c>
      <c r="C15" s="59"/>
    </row>
    <row r="16" spans="1:3" ht="24">
      <c r="A16" s="60" t="s">
        <v>344</v>
      </c>
      <c r="B16" s="88"/>
      <c r="C16" s="59"/>
    </row>
    <row r="17" spans="1:3" ht="24">
      <c r="A17" s="60"/>
      <c r="B17" s="88"/>
      <c r="C17" s="59"/>
    </row>
    <row r="18" spans="1:3" ht="24">
      <c r="A18" s="60"/>
      <c r="B18" s="88"/>
      <c r="C18" s="59"/>
    </row>
    <row r="19" spans="1:3" ht="24">
      <c r="A19" s="60"/>
      <c r="B19" s="88"/>
      <c r="C19" s="59"/>
    </row>
    <row r="20" spans="1:3" ht="24.75" thickBot="1">
      <c r="A20" s="100" t="s">
        <v>28</v>
      </c>
      <c r="B20" s="89">
        <f>SUM(B14:B15)</f>
        <v>1350000</v>
      </c>
      <c r="C20" s="112"/>
    </row>
    <row r="21" ht="24.75" thickTop="1"/>
    <row r="28" spans="1:2" ht="24">
      <c r="A28" s="214"/>
      <c r="B28" s="214"/>
    </row>
  </sheetData>
  <sheetProtection/>
  <mergeCells count="4">
    <mergeCell ref="A9:C9"/>
    <mergeCell ref="A28:B28"/>
    <mergeCell ref="A10:C10"/>
    <mergeCell ref="A11:C11"/>
  </mergeCells>
  <printOptions horizontalCentered="1"/>
  <pageMargins left="0.74" right="0.31" top="0.7874015748031497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view="pageBreakPreview" zoomScaleSheetLayoutView="100" zoomScalePageLayoutView="0" workbookViewId="0" topLeftCell="A16">
      <selection activeCell="A1" sqref="A1:H33"/>
    </sheetView>
  </sheetViews>
  <sheetFormatPr defaultColWidth="9.140625" defaultRowHeight="12.75"/>
  <cols>
    <col min="1" max="1" width="4.140625" style="3" customWidth="1"/>
    <col min="2" max="2" width="47.8515625" style="3" customWidth="1"/>
    <col min="3" max="3" width="0.9921875" style="3" customWidth="1"/>
    <col min="4" max="4" width="5.421875" style="3" customWidth="1"/>
    <col min="5" max="5" width="1.57421875" style="3" hidden="1" customWidth="1"/>
    <col min="6" max="6" width="16.140625" style="3" customWidth="1"/>
    <col min="7" max="7" width="1.8515625" style="3" customWidth="1"/>
    <col min="8" max="8" width="15.28125" style="3" customWidth="1"/>
    <col min="9" max="9" width="24.421875" style="3" customWidth="1"/>
    <col min="10" max="16384" width="9.140625" style="3" customWidth="1"/>
  </cols>
  <sheetData>
    <row r="1" ht="24">
      <c r="H1" s="8" t="s">
        <v>95</v>
      </c>
    </row>
    <row r="2" ht="24">
      <c r="H2" s="8"/>
    </row>
    <row r="3" spans="1:8" ht="24">
      <c r="A3" s="197" t="s">
        <v>109</v>
      </c>
      <c r="B3" s="197"/>
      <c r="C3" s="197"/>
      <c r="D3" s="197"/>
      <c r="E3" s="197"/>
      <c r="F3" s="197"/>
      <c r="G3" s="197"/>
      <c r="H3" s="197"/>
    </row>
    <row r="4" spans="1:8" ht="24">
      <c r="A4" s="197" t="s">
        <v>40</v>
      </c>
      <c r="B4" s="197"/>
      <c r="C4" s="197"/>
      <c r="D4" s="197"/>
      <c r="E4" s="197"/>
      <c r="F4" s="197"/>
      <c r="G4" s="197"/>
      <c r="H4" s="197"/>
    </row>
    <row r="5" spans="1:8" ht="24">
      <c r="A5" s="197" t="s">
        <v>300</v>
      </c>
      <c r="B5" s="197"/>
      <c r="C5" s="197"/>
      <c r="D5" s="197"/>
      <c r="E5" s="197"/>
      <c r="F5" s="197"/>
      <c r="G5" s="197"/>
      <c r="H5" s="197"/>
    </row>
    <row r="6" spans="1:8" ht="24">
      <c r="A6" s="43"/>
      <c r="B6" s="43"/>
      <c r="C6" s="43"/>
      <c r="D6" s="43"/>
      <c r="E6" s="43"/>
      <c r="F6" s="43"/>
      <c r="G6" s="43"/>
      <c r="H6" s="90" t="s">
        <v>5</v>
      </c>
    </row>
    <row r="7" spans="4:5" ht="24">
      <c r="D7" s="43" t="s">
        <v>6</v>
      </c>
      <c r="E7" s="43"/>
    </row>
    <row r="8" spans="1:8" ht="24">
      <c r="A8" s="3" t="s">
        <v>301</v>
      </c>
      <c r="C8" s="4"/>
      <c r="D8" s="44"/>
      <c r="E8" s="44"/>
      <c r="F8" s="4"/>
      <c r="G8" s="4"/>
      <c r="H8" s="4">
        <v>32941513.67</v>
      </c>
    </row>
    <row r="9" spans="1:8" ht="24">
      <c r="A9" s="91" t="s">
        <v>41</v>
      </c>
      <c r="B9" s="3" t="s">
        <v>103</v>
      </c>
      <c r="C9" s="4"/>
      <c r="D9" s="44" t="s">
        <v>205</v>
      </c>
      <c r="E9" s="44"/>
      <c r="F9" s="6">
        <v>77668.77</v>
      </c>
      <c r="G9" s="4"/>
      <c r="H9" s="4"/>
    </row>
    <row r="10" spans="1:8" ht="24">
      <c r="A10" s="92"/>
      <c r="B10" s="91" t="s">
        <v>164</v>
      </c>
      <c r="C10" s="4"/>
      <c r="D10" s="5"/>
      <c r="E10" s="5"/>
      <c r="F10" s="68">
        <v>-19417.19</v>
      </c>
      <c r="G10" s="4"/>
      <c r="H10" s="4"/>
    </row>
    <row r="11" spans="1:8" ht="24">
      <c r="A11" s="92"/>
      <c r="B11" s="3" t="s">
        <v>43</v>
      </c>
      <c r="C11" s="6"/>
      <c r="D11" s="20"/>
      <c r="E11" s="20"/>
      <c r="F11" s="6">
        <f>SUM(F9:F10)</f>
        <v>58251.58</v>
      </c>
      <c r="G11" s="4"/>
      <c r="H11" s="4"/>
    </row>
    <row r="12" spans="1:8" ht="24">
      <c r="A12" s="92"/>
      <c r="B12" s="3" t="s">
        <v>188</v>
      </c>
      <c r="C12" s="6"/>
      <c r="D12" s="20"/>
      <c r="E12" s="20"/>
      <c r="F12" s="6">
        <v>11305</v>
      </c>
      <c r="G12" s="4"/>
      <c r="H12" s="4"/>
    </row>
    <row r="13" spans="1:8" ht="24">
      <c r="A13" s="92"/>
      <c r="B13" s="3" t="s">
        <v>200</v>
      </c>
      <c r="C13" s="6"/>
      <c r="D13" s="20"/>
      <c r="E13" s="20"/>
      <c r="F13" s="6">
        <v>55398.44</v>
      </c>
      <c r="G13" s="4"/>
      <c r="H13" s="4"/>
    </row>
    <row r="14" spans="1:8" ht="24">
      <c r="A14" s="92"/>
      <c r="B14" s="3" t="s">
        <v>189</v>
      </c>
      <c r="C14" s="6"/>
      <c r="D14" s="20"/>
      <c r="E14" s="20"/>
      <c r="F14" s="68">
        <v>1747780.05</v>
      </c>
      <c r="G14" s="4"/>
      <c r="H14" s="6">
        <f>SUM(F11:F14)</f>
        <v>1872735.07</v>
      </c>
    </row>
    <row r="15" spans="1:8" ht="24">
      <c r="A15" s="91" t="s">
        <v>42</v>
      </c>
      <c r="B15" s="3" t="s">
        <v>44</v>
      </c>
      <c r="C15" s="6"/>
      <c r="D15" s="44" t="s">
        <v>96</v>
      </c>
      <c r="E15" s="44"/>
      <c r="F15" s="6"/>
      <c r="G15" s="4"/>
      <c r="H15" s="6">
        <v>-2122953</v>
      </c>
    </row>
    <row r="16" spans="1:8" ht="24.75" thickBot="1">
      <c r="A16" s="7" t="s">
        <v>302</v>
      </c>
      <c r="C16" s="4"/>
      <c r="D16" s="4"/>
      <c r="E16" s="4"/>
      <c r="F16" s="4"/>
      <c r="G16" s="4"/>
      <c r="H16" s="47">
        <f>SUM(H8+H14+H15)</f>
        <v>32691295.740000002</v>
      </c>
    </row>
    <row r="17" spans="3:8" ht="24.75" thickTop="1">
      <c r="C17" s="4"/>
      <c r="D17" s="4"/>
      <c r="E17" s="4"/>
      <c r="F17" s="4"/>
      <c r="G17" s="4"/>
      <c r="H17" s="4"/>
    </row>
    <row r="18" spans="1:8" ht="24">
      <c r="A18" s="7" t="s">
        <v>303</v>
      </c>
      <c r="C18" s="4"/>
      <c r="D18" s="4"/>
      <c r="E18" s="4"/>
      <c r="F18" s="4"/>
      <c r="G18" s="4"/>
      <c r="H18" s="4"/>
    </row>
    <row r="19" spans="1:8" ht="24">
      <c r="A19" s="44"/>
      <c r="B19" s="46" t="s">
        <v>199</v>
      </c>
      <c r="C19" s="4"/>
      <c r="D19" s="4"/>
      <c r="E19" s="4"/>
      <c r="F19" s="4"/>
      <c r="G19" s="4"/>
      <c r="H19" s="4">
        <v>6485659.01</v>
      </c>
    </row>
    <row r="20" spans="1:8" ht="24">
      <c r="A20" s="44"/>
      <c r="B20" s="79" t="s">
        <v>206</v>
      </c>
      <c r="C20" s="4"/>
      <c r="D20" s="4"/>
      <c r="E20" s="4"/>
      <c r="F20" s="4"/>
      <c r="G20" s="4"/>
      <c r="H20" s="4">
        <v>11841520.97</v>
      </c>
    </row>
    <row r="21" spans="1:8" ht="24">
      <c r="A21" s="44"/>
      <c r="B21" s="79" t="s">
        <v>238</v>
      </c>
      <c r="C21" s="4"/>
      <c r="D21" s="4"/>
      <c r="E21" s="4"/>
      <c r="F21" s="4"/>
      <c r="G21" s="4"/>
      <c r="H21" s="4">
        <v>3818400</v>
      </c>
    </row>
    <row r="22" spans="1:8" ht="24">
      <c r="A22" s="44"/>
      <c r="B22" s="3" t="s">
        <v>220</v>
      </c>
      <c r="C22" s="4"/>
      <c r="D22" s="4"/>
      <c r="E22" s="4"/>
      <c r="F22" s="4"/>
      <c r="G22" s="4"/>
      <c r="H22" s="4">
        <v>10545715.76</v>
      </c>
    </row>
    <row r="23" spans="1:8" ht="24.75" thickBot="1">
      <c r="A23" s="197"/>
      <c r="B23" s="197"/>
      <c r="C23" s="197"/>
      <c r="D23" s="197"/>
      <c r="E23" s="197"/>
      <c r="F23" s="197"/>
      <c r="G23" s="4"/>
      <c r="H23" s="47">
        <f>SUM(H19:H22)</f>
        <v>32691295.740000002</v>
      </c>
    </row>
    <row r="24" ht="11.25" customHeight="1" thickTop="1">
      <c r="H24" s="4"/>
    </row>
    <row r="25" ht="24">
      <c r="B25" s="3" t="s">
        <v>319</v>
      </c>
    </row>
    <row r="26" spans="2:6" ht="24">
      <c r="B26" s="3" t="s">
        <v>331</v>
      </c>
      <c r="F26" s="11">
        <v>10545715.76</v>
      </c>
    </row>
    <row r="27" spans="2:6" ht="24">
      <c r="B27" s="3" t="s">
        <v>332</v>
      </c>
      <c r="F27" s="11"/>
    </row>
    <row r="28" spans="2:6" ht="24">
      <c r="B28" s="46" t="s">
        <v>335</v>
      </c>
      <c r="F28" s="11"/>
    </row>
    <row r="29" spans="2:6" ht="24">
      <c r="B29" s="3" t="s">
        <v>333</v>
      </c>
      <c r="F29" s="11">
        <v>3023500</v>
      </c>
    </row>
    <row r="30" spans="2:6" ht="24.75" thickBot="1">
      <c r="B30" s="3" t="s">
        <v>336</v>
      </c>
      <c r="F30" s="11">
        <v>5825.16</v>
      </c>
    </row>
    <row r="31" spans="2:6" ht="24.75" thickBot="1">
      <c r="B31" s="3" t="s">
        <v>334</v>
      </c>
      <c r="F31" s="194">
        <f>SUM(F26-F29-F30)</f>
        <v>7516390.6</v>
      </c>
    </row>
    <row r="32" ht="24.75" thickTop="1"/>
  </sheetData>
  <sheetProtection/>
  <mergeCells count="4">
    <mergeCell ref="A5:H5"/>
    <mergeCell ref="A23:F23"/>
    <mergeCell ref="A3:H3"/>
    <mergeCell ref="A4:H4"/>
  </mergeCells>
  <printOptions horizontalCentered="1"/>
  <pageMargins left="0.5" right="0.12" top="0.8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lent001</cp:lastModifiedBy>
  <cp:lastPrinted>2015-10-19T04:20:10Z</cp:lastPrinted>
  <dcterms:created xsi:type="dcterms:W3CDTF">2011-03-07T01:59:20Z</dcterms:created>
  <dcterms:modified xsi:type="dcterms:W3CDTF">2015-10-19T04:24:04Z</dcterms:modified>
  <cp:category/>
  <cp:version/>
  <cp:contentType/>
  <cp:contentStatus/>
</cp:coreProperties>
</file>